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585" windowWidth="13860" windowHeight="11715" tabRatio="548" activeTab="0"/>
  </bookViews>
  <sheets>
    <sheet name="Rekapitulace mezd " sheetId="1" r:id="rId1"/>
    <sheet name="List2" sheetId="2" r:id="rId2"/>
  </sheets>
  <definedNames>
    <definedName name="_xlnm._FilterDatabase" localSheetId="0" hidden="1">'Rekapitulace mezd '!$A$12:$L$12</definedName>
    <definedName name="_xlfn.IFERROR" hidden="1">#NAME?</definedName>
    <definedName name="_xlnm.Print_Area" localSheetId="0">'Rekapitulace mezd '!$A$1:$R$57</definedName>
    <definedName name="Z_27D8E706_4DF5_4841_8B57_F56464D2F3E1_.wvu.PrintArea" localSheetId="0" hidden="1">'Rekapitulace mezd '!$A$1:$M$63</definedName>
    <definedName name="Z_DF2F8F12_859C_4690_9308_B1AE1042871C_.wvu.PrintArea" localSheetId="0" hidden="1">'Rekapitulace mezd '!$A$1:$M$63</definedName>
  </definedNames>
  <calcPr fullCalcOnLoad="1"/>
</workbook>
</file>

<file path=xl/comments1.xml><?xml version="1.0" encoding="utf-8"?>
<comments xmlns="http://schemas.openxmlformats.org/spreadsheetml/2006/main">
  <authors>
    <author>hrstkova</author>
    <author>sustalp</author>
    <author>Eva</author>
    <author>Růžek Jiří</author>
  </authors>
  <commentList>
    <comment ref="D10" authorId="0">
      <text>
        <r>
          <rPr>
            <sz val="12"/>
            <rFont val="Arial"/>
            <family val="2"/>
          </rPr>
          <t xml:space="preserve">
tj. základní mzda,plat,příplatky a doplatky ke mzdě nebo platu, odměny za pracovní pohotovost a jiné složky mzdy nebo platu, které byly v  daném období zaměstnancům zúčtovány k výplatě (bez dávek nemocenského pojištění, bez  nezpůsobilých složek mzdy).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I10" authorId="1">
      <text>
        <r>
          <rPr>
            <sz val="12"/>
            <rFont val="Arial"/>
            <family val="2"/>
          </rPr>
          <t>Uvádí se VŽDY, tj. u plného či částečného úvazku.</t>
        </r>
        <r>
          <rPr>
            <sz val="8"/>
            <rFont val="Tahoma"/>
            <family val="2"/>
          </rPr>
          <t xml:space="preserve">
</t>
        </r>
      </text>
    </comment>
    <comment ref="J10" authorId="1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>Skutečně odpracované hodiny na projektu</t>
        </r>
        <r>
          <rPr>
            <strike/>
            <sz val="12"/>
            <rFont val="Arial"/>
            <family val="2"/>
          </rPr>
          <t xml:space="preserve"> (bez svátků)</t>
        </r>
      </text>
    </comment>
    <comment ref="E11" authorId="0">
      <text>
        <r>
          <rPr>
            <sz val="12"/>
            <rFont val="Arial"/>
            <family val="2"/>
          </rPr>
          <t>jen ve výši limitů zákonných náhrad vyplácených dle zákoníku práce.</t>
        </r>
      </text>
    </comment>
    <comment ref="F11" authorId="1">
      <text>
        <r>
          <rPr>
            <sz val="12"/>
            <rFont val="Arial"/>
            <family val="2"/>
          </rPr>
          <t xml:space="preserve">
v případě požadavku na proplacení způsobilé výše náhrady za dovolenou.
Automaticky se přičitá k Hrubé mzdě.</t>
        </r>
      </text>
    </comment>
    <comment ref="G11" authorId="2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 xml:space="preserve">prémie,odměny zúčtované  zaměstnanci.
Vždy doložení zdůvodnění výplaty těchto odměn; 
Odměny a prémie, které byly zúčtovány v jednom měsící, ale vztahují se k delšímu časovému období, je nutné nárokovat jen jejich alikvotní část a rozpustit do daného reportovacího/referenčního období.
Automaticky se připočte k alikvotní části Hrubé mzdy.
</t>
        </r>
      </text>
    </comment>
    <comment ref="B17" authorId="3">
      <text>
        <r>
          <rPr>
            <sz val="12"/>
            <rFont val="Arial"/>
            <family val="2"/>
          </rPr>
          <t>vybrat měsíc</t>
        </r>
      </text>
    </comment>
  </commentList>
</comments>
</file>

<file path=xl/sharedStrings.xml><?xml version="1.0" encoding="utf-8"?>
<sst xmlns="http://schemas.openxmlformats.org/spreadsheetml/2006/main" count="99" uniqueCount="53">
  <si>
    <t>Celkem</t>
  </si>
  <si>
    <t>Název příjemce:</t>
  </si>
  <si>
    <t>Číslo projektu:</t>
  </si>
  <si>
    <t>xxxx</t>
  </si>
  <si>
    <t>přílohy (viz Náležitosti dokladování):</t>
  </si>
  <si>
    <t>Náhrady za čerpanou dovolenou</t>
  </si>
  <si>
    <t>xxx</t>
  </si>
  <si>
    <t>Název projektu:</t>
  </si>
  <si>
    <t>Náhrady za dočasnou pracovní neschopnost</t>
  </si>
  <si>
    <t>Období trvání projektu/monitorovací období:</t>
  </si>
  <si>
    <t>Odvody soc. a zdrav. poj. - zaměstnavatel (34% z hrubé mzdy)
(v Kč) za projekt</t>
  </si>
  <si>
    <t xml:space="preserve">Počet hodin odpracováných u daného zaměstnavatele </t>
  </si>
  <si>
    <t>XXX</t>
  </si>
  <si>
    <t>Hrubá mzda k výplatě bez odměn,prémií, bez náhrad za dovolenou, prac.neschopnost
(v Kč)</t>
  </si>
  <si>
    <t>Měsíc</t>
  </si>
  <si>
    <t>Vypracoval (Titul, jméno, příjmení):</t>
  </si>
  <si>
    <t>(podpis)</t>
  </si>
  <si>
    <t>(Podpis)</t>
  </si>
  <si>
    <t>Schválil (statutární zástupce či jím pověřená osoba) (Titul, jméno, příjmení):</t>
  </si>
  <si>
    <t>WP 1</t>
  </si>
  <si>
    <t>WP 2</t>
  </si>
  <si>
    <t>WP 3</t>
  </si>
  <si>
    <t>WP 4</t>
  </si>
  <si>
    <t>WP 5</t>
  </si>
  <si>
    <t>WP 6</t>
  </si>
  <si>
    <t>WP 0</t>
  </si>
  <si>
    <t>Počet hodin odpracovaných pro příslušnou WP (dle timesheetu)</t>
  </si>
  <si>
    <t>Podíl mzdových výdajů dle WP a pracovníka/měsíc</t>
  </si>
  <si>
    <t>Pozn:</t>
  </si>
  <si>
    <t>Úrazové pojištění zaměstnavatele</t>
  </si>
  <si>
    <t>Odvod do FKSP</t>
  </si>
  <si>
    <t>Úrazové pojištění zaměstnavatele po korekci</t>
  </si>
  <si>
    <t>Přepočet kurzem</t>
  </si>
  <si>
    <t xml:space="preserve">REKAPITULACE MZDOVÝCH VÝDAJŮ 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</si>
  <si>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</rPr>
      <t>Partner tiskne Rekapitulaci se zakrytými sloupci č. (13) až (17).</t>
    </r>
  </si>
  <si>
    <t>CELKEM</t>
  </si>
  <si>
    <t>kontrola</t>
  </si>
  <si>
    <t>Vyplňuje Partner tam, kde je to relevantní</t>
  </si>
  <si>
    <t>Vyplňuje Centrum(Kontrolor tiskne Rekapitulaci s odkrytými sloupci č. (13) až (17)).</t>
  </si>
  <si>
    <t>Mezisoučet za měsíc</t>
  </si>
  <si>
    <t>Prémie, odměny (propočet alikvotní části k měsíční mzdě)</t>
  </si>
  <si>
    <t>Způsobilá výše hrubé mzdy               (po korekcích)</t>
  </si>
  <si>
    <t xml:space="preserve">Způsobilá výše Odvodů na soc. a zdrav. pojištění               (po korekcích) </t>
  </si>
  <si>
    <r>
      <t xml:space="preserve">Zúčtovaná </t>
    </r>
    <r>
      <rPr>
        <b/>
        <u val="single"/>
        <sz val="10"/>
        <rFont val="Arial"/>
        <family val="2"/>
      </rPr>
      <t>způsobilá</t>
    </r>
    <r>
      <rPr>
        <b/>
        <sz val="10"/>
        <rFont val="Arial"/>
        <family val="2"/>
      </rPr>
      <t xml:space="preserve"> hrubá mzda k výplatě (v Kč) za měsíc:</t>
    </r>
  </si>
  <si>
    <r>
      <t>Počet odpracovaných hodin</t>
    </r>
    <r>
      <rPr>
        <b/>
        <u val="single"/>
        <sz val="10"/>
        <rFont val="Arial"/>
        <family val="2"/>
      </rPr>
      <t xml:space="preserve"> na projektu</t>
    </r>
  </si>
  <si>
    <r>
      <t xml:space="preserve">Způsobilá průměrná hodinová sazba na projekt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(včetně prémií, odměn a náhrad za dovolenou) </t>
    </r>
    <r>
      <rPr>
        <b/>
        <sz val="10"/>
        <color indexed="10"/>
        <rFont val="Arial"/>
        <family val="2"/>
      </rPr>
      <t>bez odvodů SZ a ZP !!!</t>
    </r>
  </si>
  <si>
    <t>Způsobilá hrubá mzda včetně náhrad za dočasnou pracovní neschopnost  !!za projekt!!  bez sociálních odvodů za zaměstnavatele (v Kč)</t>
  </si>
  <si>
    <r>
      <t>Kontrola hodinové sazby</t>
    </r>
    <r>
      <rPr>
        <b/>
        <sz val="10"/>
        <color indexed="10"/>
        <rFont val="Arial"/>
        <family val="2"/>
      </rPr>
      <t xml:space="preserve">                             dle příloh PPŽ bez odvodů SZ a ZP (pouze u DPP/DPČ a u nových pracovních pozic bez historie) !!!</t>
    </r>
  </si>
  <si>
    <t>Jméno zaměstnance   (pracovní pozice)</t>
  </si>
  <si>
    <t>Druh pracovního poměru</t>
  </si>
  <si>
    <t>Celkem nárokovaná hrubá mzda včetně náhrad</t>
  </si>
  <si>
    <t>Korekce k Odvodům na soc. a zdrav. Pojištění - k sloupci (12)</t>
  </si>
  <si>
    <t>Korekce ke Způsobilé hrubé mzdě - ke sloupci (13)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</si>
</sst>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  <numFmt numFmtId="187" formatCode="_-* #,##0.0\ _K_č_-;\-* #,##0.0\ _K_č_-;_-* &quot;-&quot;?\ _K_č_-;_-@_-"/>
    <numFmt numFmtId="188" formatCode="#,##0.00_ ;\-#,##0.00\ "/>
    <numFmt numFmtId="189" formatCode="#,##0.000"/>
    <numFmt numFmtId="190" formatCode="000\ 00"/>
    <numFmt numFmtId="191" formatCode="#,##0.00\ &quot;Kč&quot;"/>
    <numFmt numFmtId="192" formatCode="#,##0_ ;[Red]\-#,##0\ "/>
    <numFmt numFmtId="193" formatCode="[$-405]mmmm\ yyyy"/>
    <numFmt numFmtId="194" formatCode="mmm/yyyy"/>
    <numFmt numFmtId="195" formatCode="0.0_ ;\-0.0\ "/>
    <numFmt numFmtId="196" formatCode="#,##0.00\ _K_č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-405]mmm\-yy;@"/>
  </numFmts>
  <fonts count="5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sz val="11"/>
      <name val="Arial CE"/>
      <family val="0"/>
    </font>
    <font>
      <sz val="11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Border="1" applyAlignment="1">
      <alignment wrapText="1"/>
      <protection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5" fillId="0" borderId="0" xfId="48" applyFont="1" applyBorder="1" applyAlignment="1">
      <alignment/>
      <protection/>
    </xf>
    <xf numFmtId="0" fontId="0" fillId="0" borderId="0" xfId="48" applyBorder="1" applyAlignment="1" applyProtection="1">
      <alignment/>
      <protection hidden="1"/>
    </xf>
    <xf numFmtId="49" fontId="0" fillId="0" borderId="0" xfId="48" applyNumberFormat="1" applyAlignment="1" applyProtection="1">
      <alignment horizontal="center"/>
      <protection hidden="1"/>
    </xf>
    <xf numFmtId="0" fontId="0" fillId="0" borderId="0" xfId="48" applyBorder="1" applyAlignment="1" applyProtection="1">
      <alignment wrapText="1"/>
      <protection hidden="1"/>
    </xf>
    <xf numFmtId="0" fontId="0" fillId="0" borderId="0" xfId="48" applyFont="1">
      <alignment/>
      <protection/>
    </xf>
    <xf numFmtId="0" fontId="5" fillId="0" borderId="0" xfId="48" applyFont="1">
      <alignment/>
      <protection/>
    </xf>
    <xf numFmtId="0" fontId="0" fillId="0" borderId="0" xfId="48" applyFont="1">
      <alignment/>
      <protection/>
    </xf>
    <xf numFmtId="0" fontId="3" fillId="0" borderId="0" xfId="48" applyFont="1" applyAlignment="1">
      <alignment horizontal="center"/>
      <protection/>
    </xf>
    <xf numFmtId="0" fontId="0" fillId="0" borderId="0" xfId="48" applyFont="1" applyBorder="1" applyAlignment="1">
      <alignment horizontal="left" wrapText="1"/>
      <protection/>
    </xf>
    <xf numFmtId="0" fontId="5" fillId="0" borderId="0" xfId="48" applyFont="1" applyBorder="1" applyAlignment="1">
      <alignment wrapText="1"/>
      <protection/>
    </xf>
    <xf numFmtId="0" fontId="0" fillId="0" borderId="0" xfId="48" applyFont="1" applyBorder="1" applyAlignment="1">
      <alignment wrapText="1"/>
      <protection/>
    </xf>
    <xf numFmtId="0" fontId="5" fillId="33" borderId="10" xfId="48" applyFont="1" applyFill="1" applyBorder="1" applyAlignment="1">
      <alignment horizontal="center" vertical="center"/>
      <protection/>
    </xf>
    <xf numFmtId="0" fontId="5" fillId="33" borderId="11" xfId="48" applyFont="1" applyFill="1" applyBorder="1" applyAlignment="1">
      <alignment horizontal="center" vertical="center"/>
      <protection/>
    </xf>
    <xf numFmtId="0" fontId="5" fillId="33" borderId="12" xfId="48" applyFont="1" applyFill="1" applyBorder="1" applyAlignment="1">
      <alignment horizontal="center" vertical="center"/>
      <protection/>
    </xf>
    <xf numFmtId="0" fontId="5" fillId="34" borderId="10" xfId="48" applyFont="1" applyFill="1" applyBorder="1" applyAlignment="1">
      <alignment horizontal="center" vertical="center"/>
      <protection/>
    </xf>
    <xf numFmtId="0" fontId="5" fillId="34" borderId="11" xfId="48" applyFont="1" applyFill="1" applyBorder="1" applyAlignment="1">
      <alignment horizontal="center" vertical="center"/>
      <protection/>
    </xf>
    <xf numFmtId="0" fontId="5" fillId="34" borderId="12" xfId="48" applyFont="1" applyFill="1" applyBorder="1" applyAlignment="1">
      <alignment horizontal="center" vertical="center"/>
      <protection/>
    </xf>
    <xf numFmtId="193" fontId="0" fillId="0" borderId="0" xfId="48" applyNumberFormat="1" applyFont="1">
      <alignment/>
      <protection/>
    </xf>
    <xf numFmtId="183" fontId="0" fillId="35" borderId="10" xfId="48" applyNumberFormat="1" applyFill="1" applyBorder="1" applyAlignment="1">
      <alignment horizontal="center"/>
      <protection/>
    </xf>
    <xf numFmtId="183" fontId="0" fillId="35" borderId="13" xfId="48" applyNumberFormat="1" applyFill="1" applyBorder="1" applyAlignment="1">
      <alignment horizontal="center"/>
      <protection/>
    </xf>
    <xf numFmtId="183" fontId="0" fillId="35" borderId="12" xfId="48" applyNumberFormat="1" applyFill="1" applyBorder="1" applyAlignment="1">
      <alignment horizontal="center"/>
      <protection/>
    </xf>
    <xf numFmtId="183" fontId="0" fillId="35" borderId="14" xfId="48" applyNumberFormat="1" applyFill="1" applyBorder="1" applyAlignment="1">
      <alignment horizontal="center"/>
      <protection/>
    </xf>
    <xf numFmtId="183" fontId="0" fillId="35" borderId="15" xfId="48" applyNumberFormat="1" applyFill="1" applyBorder="1" applyAlignment="1">
      <alignment horizontal="center"/>
      <protection/>
    </xf>
    <xf numFmtId="0" fontId="10" fillId="33" borderId="16" xfId="48" applyFont="1" applyFill="1" applyBorder="1" applyAlignment="1">
      <alignment horizontal="center" vertical="center"/>
      <protection/>
    </xf>
    <xf numFmtId="0" fontId="5" fillId="33" borderId="17" xfId="48" applyFont="1" applyFill="1" applyBorder="1" applyAlignment="1">
      <alignment horizontal="center" vertical="center"/>
      <protection/>
    </xf>
    <xf numFmtId="0" fontId="13" fillId="0" borderId="18" xfId="48" applyFont="1" applyFill="1" applyBorder="1" applyAlignment="1">
      <alignment/>
      <protection/>
    </xf>
    <xf numFmtId="17" fontId="13" fillId="0" borderId="19" xfId="48" applyNumberFormat="1" applyFont="1" applyFill="1" applyBorder="1" applyAlignment="1">
      <alignment/>
      <protection/>
    </xf>
    <xf numFmtId="4" fontId="13" fillId="0" borderId="20" xfId="48" applyNumberFormat="1" applyFont="1" applyFill="1" applyBorder="1" applyAlignment="1">
      <alignment/>
      <protection/>
    </xf>
    <xf numFmtId="185" fontId="13" fillId="0" borderId="20" xfId="34" applyNumberFormat="1" applyFont="1" applyFill="1" applyBorder="1" applyAlignment="1">
      <alignment horizontal="right"/>
    </xf>
    <xf numFmtId="185" fontId="13" fillId="0" borderId="20" xfId="34" applyNumberFormat="1" applyFont="1" applyFill="1" applyBorder="1" applyAlignment="1">
      <alignment/>
    </xf>
    <xf numFmtId="3" fontId="13" fillId="0" borderId="21" xfId="48" applyNumberFormat="1" applyFont="1" applyFill="1" applyBorder="1" applyAlignment="1">
      <alignment horizontal="center"/>
      <protection/>
    </xf>
    <xf numFmtId="189" fontId="13" fillId="0" borderId="22" xfId="48" applyNumberFormat="1" applyFont="1" applyFill="1" applyBorder="1" applyAlignment="1">
      <alignment horizontal="center"/>
      <protection/>
    </xf>
    <xf numFmtId="0" fontId="13" fillId="0" borderId="23" xfId="48" applyFont="1" applyBorder="1">
      <alignment/>
      <protection/>
    </xf>
    <xf numFmtId="0" fontId="13" fillId="0" borderId="24" xfId="48" applyFont="1" applyBorder="1">
      <alignment/>
      <protection/>
    </xf>
    <xf numFmtId="179" fontId="13" fillId="33" borderId="25" xfId="48" applyNumberFormat="1" applyFont="1" applyFill="1" applyBorder="1">
      <alignment/>
      <protection/>
    </xf>
    <xf numFmtId="4" fontId="13" fillId="34" borderId="24" xfId="48" applyNumberFormat="1" applyFont="1" applyFill="1" applyBorder="1">
      <alignment/>
      <protection/>
    </xf>
    <xf numFmtId="0" fontId="13" fillId="0" borderId="0" xfId="48" applyFont="1">
      <alignment/>
      <protection/>
    </xf>
    <xf numFmtId="193" fontId="13" fillId="0" borderId="0" xfId="48" applyNumberFormat="1" applyFont="1">
      <alignment/>
      <protection/>
    </xf>
    <xf numFmtId="179" fontId="13" fillId="33" borderId="26" xfId="48" applyNumberFormat="1" applyFont="1" applyFill="1" applyBorder="1">
      <alignment/>
      <protection/>
    </xf>
    <xf numFmtId="0" fontId="13" fillId="0" borderId="27" xfId="48" applyFont="1" applyFill="1" applyBorder="1" applyAlignment="1">
      <alignment/>
      <protection/>
    </xf>
    <xf numFmtId="0" fontId="13" fillId="0" borderId="28" xfId="48" applyFont="1" applyFill="1" applyBorder="1" applyAlignment="1">
      <alignment/>
      <protection/>
    </xf>
    <xf numFmtId="0" fontId="13" fillId="34" borderId="29" xfId="48" applyFont="1" applyFill="1" applyBorder="1" applyAlignment="1">
      <alignment/>
      <protection/>
    </xf>
    <xf numFmtId="4" fontId="13" fillId="34" borderId="30" xfId="48" applyNumberFormat="1" applyFont="1" applyFill="1" applyBorder="1" applyAlignment="1">
      <alignment/>
      <protection/>
    </xf>
    <xf numFmtId="3" fontId="13" fillId="36" borderId="14" xfId="48" applyNumberFormat="1" applyFont="1" applyFill="1" applyBorder="1" applyAlignment="1" applyProtection="1">
      <alignment horizontal="center"/>
      <protection hidden="1"/>
    </xf>
    <xf numFmtId="0" fontId="10" fillId="33" borderId="29" xfId="48" applyFont="1" applyFill="1" applyBorder="1">
      <alignment/>
      <protection/>
    </xf>
    <xf numFmtId="0" fontId="10" fillId="33" borderId="31" xfId="48" applyFont="1" applyFill="1" applyBorder="1">
      <alignment/>
      <protection/>
    </xf>
    <xf numFmtId="179" fontId="13" fillId="33" borderId="32" xfId="48" applyNumberFormat="1" applyFont="1" applyFill="1" applyBorder="1">
      <alignment/>
      <protection/>
    </xf>
    <xf numFmtId="4" fontId="10" fillId="34" borderId="31" xfId="48" applyNumberFormat="1" applyFont="1" applyFill="1" applyBorder="1">
      <alignment/>
      <protection/>
    </xf>
    <xf numFmtId="0" fontId="13" fillId="0" borderId="19" xfId="48" applyFont="1" applyBorder="1">
      <alignment/>
      <protection/>
    </xf>
    <xf numFmtId="0" fontId="13" fillId="0" borderId="20" xfId="48" applyFont="1" applyBorder="1">
      <alignment/>
      <protection/>
    </xf>
    <xf numFmtId="0" fontId="13" fillId="0" borderId="24" xfId="48" applyFont="1" applyFill="1" applyBorder="1">
      <alignment/>
      <protection/>
    </xf>
    <xf numFmtId="3" fontId="13" fillId="36" borderId="33" xfId="48" applyNumberFormat="1" applyFont="1" applyFill="1" applyBorder="1" applyAlignment="1" applyProtection="1">
      <alignment horizontal="center"/>
      <protection hidden="1"/>
    </xf>
    <xf numFmtId="4" fontId="13" fillId="37" borderId="34" xfId="48" applyNumberFormat="1" applyFont="1" applyFill="1" applyBorder="1" applyAlignment="1">
      <alignment/>
      <protection/>
    </xf>
    <xf numFmtId="4" fontId="13" fillId="36" borderId="33" xfId="48" applyNumberFormat="1" applyFont="1" applyFill="1" applyBorder="1" applyAlignment="1">
      <alignment horizontal="center"/>
      <protection/>
    </xf>
    <xf numFmtId="4" fontId="13" fillId="0" borderId="0" xfId="48" applyNumberFormat="1" applyFont="1">
      <alignment/>
      <protection/>
    </xf>
    <xf numFmtId="17" fontId="13" fillId="0" borderId="35" xfId="48" applyNumberFormat="1" applyFont="1" applyFill="1" applyBorder="1" applyAlignment="1">
      <alignment/>
      <protection/>
    </xf>
    <xf numFmtId="179" fontId="13" fillId="33" borderId="36" xfId="48" applyNumberFormat="1" applyFont="1" applyFill="1" applyBorder="1">
      <alignment/>
      <protection/>
    </xf>
    <xf numFmtId="0" fontId="13" fillId="33" borderId="32" xfId="48" applyFont="1" applyFill="1" applyBorder="1">
      <alignment/>
      <protection/>
    </xf>
    <xf numFmtId="0" fontId="13" fillId="33" borderId="16" xfId="48" applyFont="1" applyFill="1" applyBorder="1">
      <alignment/>
      <protection/>
    </xf>
    <xf numFmtId="0" fontId="14" fillId="0" borderId="0" xfId="48" applyFont="1">
      <alignment/>
      <protection/>
    </xf>
    <xf numFmtId="0" fontId="13" fillId="0" borderId="0" xfId="48" applyFont="1" applyBorder="1">
      <alignment/>
      <protection/>
    </xf>
    <xf numFmtId="0" fontId="13" fillId="0" borderId="0" xfId="48" applyFont="1" applyFill="1">
      <alignment/>
      <protection/>
    </xf>
    <xf numFmtId="0" fontId="15" fillId="0" borderId="0" xfId="48" applyFont="1" applyFill="1" applyBorder="1" applyAlignment="1">
      <alignment/>
      <protection/>
    </xf>
    <xf numFmtId="0" fontId="10" fillId="0" borderId="0" xfId="48" applyFont="1" applyFill="1" applyBorder="1" applyAlignment="1">
      <alignment/>
      <protection/>
    </xf>
    <xf numFmtId="10" fontId="10" fillId="0" borderId="33" xfId="48" applyNumberFormat="1" applyFont="1" applyFill="1" applyBorder="1" applyAlignment="1">
      <alignment/>
      <protection/>
    </xf>
    <xf numFmtId="2" fontId="13" fillId="38" borderId="33" xfId="48" applyNumberFormat="1" applyFont="1" applyFill="1" applyBorder="1" applyAlignment="1">
      <alignment/>
      <protection/>
    </xf>
    <xf numFmtId="0" fontId="13" fillId="0" borderId="0" xfId="48" applyFont="1" applyBorder="1" applyAlignment="1">
      <alignment/>
      <protection/>
    </xf>
    <xf numFmtId="4" fontId="16" fillId="0" borderId="0" xfId="48" applyNumberFormat="1" applyFont="1" applyFill="1" applyBorder="1" applyAlignment="1">
      <alignment horizontal="center" vertical="center"/>
      <protection/>
    </xf>
    <xf numFmtId="2" fontId="13" fillId="0" borderId="0" xfId="48" applyNumberFormat="1" applyFont="1" applyFill="1" applyBorder="1" applyAlignment="1">
      <alignment/>
      <protection/>
    </xf>
    <xf numFmtId="0" fontId="15" fillId="0" borderId="0" xfId="48" applyFont="1" applyFill="1" applyBorder="1" applyAlignment="1">
      <alignment horizontal="left"/>
      <protection/>
    </xf>
    <xf numFmtId="2" fontId="13" fillId="39" borderId="33" xfId="48" applyNumberFormat="1" applyFont="1" applyFill="1" applyBorder="1" applyAlignment="1">
      <alignment/>
      <protection/>
    </xf>
    <xf numFmtId="49" fontId="16" fillId="0" borderId="0" xfId="48" applyNumberFormat="1" applyFont="1" applyFill="1" applyBorder="1" applyAlignment="1" applyProtection="1">
      <alignment horizontal="center" vertical="center"/>
      <protection hidden="1"/>
    </xf>
    <xf numFmtId="49" fontId="16" fillId="0" borderId="0" xfId="48" applyNumberFormat="1" applyFont="1" applyAlignment="1" applyProtection="1">
      <alignment horizontal="center"/>
      <protection hidden="1"/>
    </xf>
    <xf numFmtId="0" fontId="13" fillId="0" borderId="37" xfId="48" applyFont="1" applyBorder="1" applyAlignment="1">
      <alignment wrapText="1"/>
      <protection/>
    </xf>
    <xf numFmtId="0" fontId="13" fillId="0" borderId="0" xfId="48" applyFont="1" applyBorder="1" applyAlignment="1">
      <alignment wrapText="1"/>
      <protection/>
    </xf>
    <xf numFmtId="0" fontId="13" fillId="0" borderId="38" xfId="48" applyFont="1" applyBorder="1" applyAlignment="1">
      <alignment horizontal="center" wrapText="1"/>
      <protection/>
    </xf>
    <xf numFmtId="0" fontId="13" fillId="0" borderId="0" xfId="48" applyFont="1" applyBorder="1" applyAlignment="1">
      <alignment horizontal="center" wrapText="1"/>
      <protection/>
    </xf>
    <xf numFmtId="49" fontId="16" fillId="0" borderId="0" xfId="48" applyNumberFormat="1" applyFont="1" applyBorder="1" applyAlignment="1" applyProtection="1">
      <alignment horizontal="center"/>
      <protection hidden="1"/>
    </xf>
    <xf numFmtId="49" fontId="16" fillId="0" borderId="0" xfId="48" applyNumberFormat="1" applyFont="1" applyBorder="1" applyAlignment="1" applyProtection="1">
      <alignment horizontal="center" vertical="center"/>
      <protection hidden="1"/>
    </xf>
    <xf numFmtId="0" fontId="16" fillId="0" borderId="0" xfId="48" applyFont="1" applyBorder="1" applyAlignment="1" applyProtection="1">
      <alignment horizontal="center" vertical="center"/>
      <protection hidden="1"/>
    </xf>
    <xf numFmtId="49" fontId="13" fillId="0" borderId="0" xfId="48" applyNumberFormat="1" applyFont="1" applyAlignment="1" applyProtection="1">
      <alignment horizontal="center"/>
      <protection hidden="1"/>
    </xf>
    <xf numFmtId="4" fontId="13" fillId="0" borderId="0" xfId="48" applyNumberFormat="1" applyFont="1" applyBorder="1" applyProtection="1">
      <alignment/>
      <protection hidden="1"/>
    </xf>
    <xf numFmtId="0" fontId="13" fillId="0" borderId="0" xfId="48" applyFont="1" applyFill="1" applyBorder="1" applyAlignment="1">
      <alignment horizontal="center"/>
      <protection/>
    </xf>
    <xf numFmtId="4" fontId="13" fillId="0" borderId="0" xfId="48" applyNumberFormat="1" applyFont="1" applyBorder="1" applyAlignment="1">
      <alignment/>
      <protection/>
    </xf>
    <xf numFmtId="0" fontId="17" fillId="0" borderId="0" xfId="48" applyFont="1">
      <alignment/>
      <protection/>
    </xf>
    <xf numFmtId="0" fontId="13" fillId="0" borderId="0" xfId="48" applyFont="1" applyFill="1" applyBorder="1" applyAlignment="1">
      <alignment horizontal="left"/>
      <protection/>
    </xf>
    <xf numFmtId="0" fontId="13" fillId="0" borderId="15" xfId="48" applyFont="1" applyFill="1" applyBorder="1" applyAlignment="1">
      <alignment horizontal="left"/>
      <protection/>
    </xf>
    <xf numFmtId="0" fontId="13" fillId="0" borderId="17" xfId="48" applyFont="1" applyFill="1" applyBorder="1" applyAlignment="1">
      <alignment horizontal="left"/>
      <protection/>
    </xf>
    <xf numFmtId="0" fontId="13" fillId="0" borderId="17" xfId="48" applyFont="1" applyBorder="1">
      <alignment/>
      <protection/>
    </xf>
    <xf numFmtId="0" fontId="13" fillId="0" borderId="39" xfId="48" applyFont="1" applyBorder="1">
      <alignment/>
      <protection/>
    </xf>
    <xf numFmtId="4" fontId="0" fillId="40" borderId="18" xfId="48" applyNumberFormat="1" applyFill="1" applyBorder="1" applyAlignment="1">
      <alignment horizontal="center"/>
      <protection/>
    </xf>
    <xf numFmtId="4" fontId="0" fillId="40" borderId="40" xfId="48" applyNumberFormat="1" applyFill="1" applyBorder="1" applyAlignment="1">
      <alignment horizontal="center"/>
      <protection/>
    </xf>
    <xf numFmtId="185" fontId="13" fillId="41" borderId="20" xfId="34" applyNumberFormat="1" applyFont="1" applyFill="1" applyBorder="1" applyAlignment="1">
      <alignment/>
    </xf>
    <xf numFmtId="3" fontId="13" fillId="42" borderId="21" xfId="48" applyNumberFormat="1" applyFont="1" applyFill="1" applyBorder="1" applyAlignment="1">
      <alignment horizontal="center"/>
      <protection/>
    </xf>
    <xf numFmtId="183" fontId="0" fillId="35" borderId="41" xfId="48" applyNumberFormat="1" applyFill="1" applyBorder="1" applyAlignment="1">
      <alignment horizontal="center"/>
      <protection/>
    </xf>
    <xf numFmtId="4" fontId="13" fillId="37" borderId="41" xfId="48" applyNumberFormat="1" applyFont="1" applyFill="1" applyBorder="1" applyAlignment="1">
      <alignment/>
      <protection/>
    </xf>
    <xf numFmtId="183" fontId="0" fillId="35" borderId="30" xfId="48" applyNumberFormat="1" applyFill="1" applyBorder="1" applyAlignment="1">
      <alignment horizontal="center"/>
      <protection/>
    </xf>
    <xf numFmtId="4" fontId="0" fillId="40" borderId="42" xfId="48" applyNumberFormat="1" applyFill="1" applyBorder="1" applyAlignment="1" applyProtection="1">
      <alignment horizontal="center"/>
      <protection hidden="1"/>
    </xf>
    <xf numFmtId="4" fontId="13" fillId="37" borderId="31" xfId="48" applyNumberFormat="1" applyFont="1" applyFill="1" applyBorder="1" applyAlignment="1">
      <alignment/>
      <protection/>
    </xf>
    <xf numFmtId="189" fontId="13" fillId="0" borderId="21" xfId="48" applyNumberFormat="1" applyFont="1" applyFill="1" applyBorder="1" applyAlignment="1">
      <alignment horizontal="center"/>
      <protection/>
    </xf>
    <xf numFmtId="0" fontId="13" fillId="0" borderId="43" xfId="48" applyFont="1" applyFill="1" applyBorder="1" applyAlignment="1">
      <alignment/>
      <protection/>
    </xf>
    <xf numFmtId="0" fontId="13" fillId="34" borderId="16" xfId="48" applyFont="1" applyFill="1" applyBorder="1" applyAlignment="1">
      <alignment/>
      <protection/>
    </xf>
    <xf numFmtId="183" fontId="0" fillId="35" borderId="39" xfId="48" applyNumberFormat="1" applyFill="1" applyBorder="1" applyAlignment="1">
      <alignment horizontal="center"/>
      <protection/>
    </xf>
    <xf numFmtId="4" fontId="13" fillId="34" borderId="40" xfId="48" applyNumberFormat="1" applyFont="1" applyFill="1" applyBorder="1" applyAlignment="1">
      <alignment/>
      <protection/>
    </xf>
    <xf numFmtId="4" fontId="13" fillId="34" borderId="41" xfId="48" applyNumberFormat="1" applyFont="1" applyFill="1" applyBorder="1" applyAlignment="1">
      <alignment/>
      <protection/>
    </xf>
    <xf numFmtId="179" fontId="13" fillId="34" borderId="30" xfId="34" applyNumberFormat="1" applyFont="1" applyFill="1" applyBorder="1" applyAlignment="1">
      <alignment horizontal="center"/>
    </xf>
    <xf numFmtId="183" fontId="0" fillId="35" borderId="16" xfId="48" applyNumberFormat="1" applyFill="1" applyBorder="1" applyAlignment="1">
      <alignment horizontal="center"/>
      <protection/>
    </xf>
    <xf numFmtId="3" fontId="13" fillId="40" borderId="43" xfId="48" applyNumberFormat="1" applyFont="1" applyFill="1" applyBorder="1" applyAlignment="1" applyProtection="1">
      <alignment horizontal="center"/>
      <protection hidden="1"/>
    </xf>
    <xf numFmtId="4" fontId="13" fillId="37" borderId="16" xfId="48" applyNumberFormat="1" applyFont="1" applyFill="1" applyBorder="1" applyAlignment="1">
      <alignment/>
      <protection/>
    </xf>
    <xf numFmtId="4" fontId="13" fillId="37" borderId="33" xfId="48" applyNumberFormat="1" applyFont="1" applyFill="1" applyBorder="1" applyAlignment="1">
      <alignment horizontal="center"/>
      <protection/>
    </xf>
    <xf numFmtId="4" fontId="13" fillId="43" borderId="33" xfId="48" applyNumberFormat="1" applyFont="1" applyFill="1" applyBorder="1" applyAlignment="1">
      <alignment horizontal="center"/>
      <protection/>
    </xf>
    <xf numFmtId="0" fontId="10" fillId="34" borderId="31" xfId="48" applyFont="1" applyFill="1" applyBorder="1" applyAlignment="1">
      <alignment/>
      <protection/>
    </xf>
    <xf numFmtId="0" fontId="10" fillId="34" borderId="29" xfId="48" applyFont="1" applyFill="1" applyBorder="1" applyAlignment="1">
      <alignment/>
      <protection/>
    </xf>
    <xf numFmtId="0" fontId="10" fillId="34" borderId="16" xfId="48" applyFont="1" applyFill="1" applyBorder="1" applyAlignment="1">
      <alignment/>
      <protection/>
    </xf>
    <xf numFmtId="4" fontId="10" fillId="35" borderId="30" xfId="48" applyNumberFormat="1" applyFont="1" applyFill="1" applyBorder="1" applyAlignment="1">
      <alignment/>
      <protection/>
    </xf>
    <xf numFmtId="4" fontId="10" fillId="44" borderId="30" xfId="48" applyNumberFormat="1" applyFont="1" applyFill="1" applyBorder="1" applyAlignment="1">
      <alignment horizontal="center"/>
      <protection/>
    </xf>
    <xf numFmtId="4" fontId="10" fillId="35" borderId="41" xfId="48" applyNumberFormat="1" applyFont="1" applyFill="1" applyBorder="1" applyAlignment="1">
      <alignment/>
      <protection/>
    </xf>
    <xf numFmtId="4" fontId="10" fillId="35" borderId="33" xfId="48" applyNumberFormat="1" applyFont="1" applyFill="1" applyBorder="1" applyAlignment="1">
      <alignment horizontal="center"/>
      <protection/>
    </xf>
    <xf numFmtId="4" fontId="10" fillId="35" borderId="16" xfId="48" applyNumberFormat="1" applyFont="1" applyFill="1" applyBorder="1" applyAlignment="1">
      <alignment/>
      <protection/>
    </xf>
    <xf numFmtId="4" fontId="10" fillId="35" borderId="34" xfId="48" applyNumberFormat="1" applyFont="1" applyFill="1" applyBorder="1" applyAlignment="1">
      <alignment/>
      <protection/>
    </xf>
    <xf numFmtId="4" fontId="10" fillId="35" borderId="31" xfId="48" applyNumberFormat="1" applyFont="1" applyFill="1" applyBorder="1" applyAlignment="1">
      <alignment/>
      <protection/>
    </xf>
    <xf numFmtId="4" fontId="10" fillId="36" borderId="33" xfId="48" applyNumberFormat="1" applyFont="1" applyFill="1" applyBorder="1" applyAlignment="1">
      <alignment horizontal="center"/>
      <protection/>
    </xf>
    <xf numFmtId="0" fontId="10" fillId="0" borderId="0" xfId="48" applyFont="1">
      <alignment/>
      <protection/>
    </xf>
    <xf numFmtId="193" fontId="10" fillId="0" borderId="0" xfId="48" applyNumberFormat="1" applyFont="1">
      <alignment/>
      <protection/>
    </xf>
    <xf numFmtId="0" fontId="18" fillId="34" borderId="31" xfId="48" applyFont="1" applyFill="1" applyBorder="1" applyAlignment="1">
      <alignment/>
      <protection/>
    </xf>
    <xf numFmtId="0" fontId="5" fillId="34" borderId="44" xfId="48" applyFont="1" applyFill="1" applyBorder="1" applyAlignment="1">
      <alignment horizontal="center" vertical="center" wrapText="1"/>
      <protection/>
    </xf>
    <xf numFmtId="0" fontId="13" fillId="0" borderId="43" xfId="48" applyNumberFormat="1" applyFont="1" applyFill="1" applyBorder="1" applyAlignment="1">
      <alignment/>
      <protection/>
    </xf>
    <xf numFmtId="4" fontId="13" fillId="34" borderId="30" xfId="48" applyNumberFormat="1" applyFont="1" applyFill="1" applyBorder="1" applyAlignment="1">
      <alignment horizontal="right"/>
      <protection/>
    </xf>
    <xf numFmtId="0" fontId="10" fillId="0" borderId="0" xfId="48" applyFont="1" applyBorder="1">
      <alignment/>
      <protection/>
    </xf>
    <xf numFmtId="4" fontId="13" fillId="34" borderId="20" xfId="48" applyNumberFormat="1" applyFont="1" applyFill="1" applyBorder="1" applyAlignment="1">
      <alignment horizontal="right"/>
      <protection/>
    </xf>
    <xf numFmtId="4" fontId="10" fillId="45" borderId="0" xfId="48" applyNumberFormat="1" applyFont="1" applyFill="1" applyBorder="1">
      <alignment/>
      <protection/>
    </xf>
    <xf numFmtId="183" fontId="0" fillId="35" borderId="45" xfId="48" applyNumberFormat="1" applyFill="1" applyBorder="1" applyAlignment="1">
      <alignment horizontal="center"/>
      <protection/>
    </xf>
    <xf numFmtId="183" fontId="0" fillId="35" borderId="32" xfId="48" applyNumberFormat="1" applyFill="1" applyBorder="1" applyAlignment="1">
      <alignment horizontal="center"/>
      <protection/>
    </xf>
    <xf numFmtId="183" fontId="0" fillId="35" borderId="29" xfId="48" applyNumberFormat="1" applyFill="1" applyBorder="1" applyAlignment="1">
      <alignment horizontal="center"/>
      <protection/>
    </xf>
    <xf numFmtId="4" fontId="13" fillId="41" borderId="20" xfId="48" applyNumberFormat="1" applyFont="1" applyFill="1" applyBorder="1" applyAlignment="1">
      <alignment/>
      <protection/>
    </xf>
    <xf numFmtId="4" fontId="13" fillId="41" borderId="30" xfId="48" applyNumberFormat="1" applyFont="1" applyFill="1" applyBorder="1" applyAlignment="1">
      <alignment/>
      <protection/>
    </xf>
    <xf numFmtId="0" fontId="12" fillId="0" borderId="0" xfId="0" applyFont="1" applyBorder="1" applyAlignment="1">
      <alignment wrapText="1"/>
    </xf>
    <xf numFmtId="4" fontId="13" fillId="34" borderId="25" xfId="48" applyNumberFormat="1" applyFont="1" applyFill="1" applyBorder="1">
      <alignment/>
      <protection/>
    </xf>
    <xf numFmtId="4" fontId="13" fillId="34" borderId="26" xfId="48" applyNumberFormat="1" applyFont="1" applyFill="1" applyBorder="1">
      <alignment/>
      <protection/>
    </xf>
    <xf numFmtId="4" fontId="10" fillId="34" borderId="33" xfId="48" applyNumberFormat="1" applyFont="1" applyFill="1" applyBorder="1">
      <alignment/>
      <protection/>
    </xf>
    <xf numFmtId="4" fontId="13" fillId="34" borderId="23" xfId="48" applyNumberFormat="1" applyFont="1" applyFill="1" applyBorder="1">
      <alignment/>
      <protection/>
    </xf>
    <xf numFmtId="4" fontId="10" fillId="34" borderId="29" xfId="48" applyNumberFormat="1" applyFont="1" applyFill="1" applyBorder="1">
      <alignment/>
      <protection/>
    </xf>
    <xf numFmtId="195" fontId="13" fillId="33" borderId="46" xfId="48" applyNumberFormat="1" applyFont="1" applyFill="1" applyBorder="1">
      <alignment/>
      <protection/>
    </xf>
    <xf numFmtId="195" fontId="13" fillId="33" borderId="22" xfId="48" applyNumberFormat="1" applyFont="1" applyFill="1" applyBorder="1">
      <alignment/>
      <protection/>
    </xf>
    <xf numFmtId="195" fontId="13" fillId="33" borderId="47" xfId="48" applyNumberFormat="1" applyFont="1" applyFill="1" applyBorder="1">
      <alignment/>
      <protection/>
    </xf>
    <xf numFmtId="195" fontId="13" fillId="33" borderId="48" xfId="48" applyNumberFormat="1" applyFont="1" applyFill="1" applyBorder="1">
      <alignment/>
      <protection/>
    </xf>
    <xf numFmtId="195" fontId="13" fillId="33" borderId="49" xfId="48" applyNumberFormat="1" applyFont="1" applyFill="1" applyBorder="1">
      <alignment/>
      <protection/>
    </xf>
    <xf numFmtId="195" fontId="13" fillId="33" borderId="21" xfId="48" applyNumberFormat="1" applyFont="1" applyFill="1" applyBorder="1">
      <alignment/>
      <protection/>
    </xf>
    <xf numFmtId="195" fontId="13" fillId="33" borderId="33" xfId="48" applyNumberFormat="1" applyFont="1" applyFill="1" applyBorder="1">
      <alignment/>
      <protection/>
    </xf>
    <xf numFmtId="195" fontId="13" fillId="33" borderId="14" xfId="48" applyNumberFormat="1" applyFont="1" applyFill="1" applyBorder="1">
      <alignment/>
      <protection/>
    </xf>
    <xf numFmtId="4" fontId="10" fillId="34" borderId="45" xfId="48" applyNumberFormat="1" applyFont="1" applyFill="1" applyBorder="1">
      <alignment/>
      <protection/>
    </xf>
    <xf numFmtId="0" fontId="10" fillId="33" borderId="33" xfId="48" applyFont="1" applyFill="1" applyBorder="1">
      <alignment/>
      <protection/>
    </xf>
    <xf numFmtId="0" fontId="3" fillId="0" borderId="0" xfId="48" applyFont="1" applyAlignment="1">
      <alignment horizontal="center"/>
      <protection/>
    </xf>
    <xf numFmtId="0" fontId="10" fillId="34" borderId="50" xfId="48" applyFont="1" applyFill="1" applyBorder="1" applyAlignment="1">
      <alignment horizontal="left"/>
      <protection/>
    </xf>
    <xf numFmtId="0" fontId="10" fillId="34" borderId="51" xfId="48" applyFont="1" applyFill="1" applyBorder="1" applyAlignment="1">
      <alignment horizontal="left"/>
      <protection/>
    </xf>
    <xf numFmtId="0" fontId="10" fillId="34" borderId="52" xfId="48" applyFont="1" applyFill="1" applyBorder="1" applyAlignment="1">
      <alignment horizontal="left"/>
      <protection/>
    </xf>
    <xf numFmtId="0" fontId="13" fillId="0" borderId="51" xfId="48" applyFont="1" applyFill="1" applyBorder="1" applyAlignment="1">
      <alignment horizontal="center"/>
      <protection/>
    </xf>
    <xf numFmtId="0" fontId="13" fillId="0" borderId="52" xfId="48" applyFont="1" applyFill="1" applyBorder="1" applyAlignment="1">
      <alignment horizontal="center"/>
      <protection/>
    </xf>
    <xf numFmtId="0" fontId="10" fillId="34" borderId="53" xfId="48" applyFont="1" applyFill="1" applyBorder="1" applyAlignment="1">
      <alignment horizontal="left"/>
      <protection/>
    </xf>
    <xf numFmtId="0" fontId="10" fillId="34" borderId="54" xfId="48" applyFont="1" applyFill="1" applyBorder="1" applyAlignment="1">
      <alignment horizontal="left"/>
      <protection/>
    </xf>
    <xf numFmtId="0" fontId="10" fillId="34" borderId="55" xfId="48" applyFont="1" applyFill="1" applyBorder="1" applyAlignment="1">
      <alignment horizontal="left"/>
      <protection/>
    </xf>
    <xf numFmtId="0" fontId="13" fillId="0" borderId="54" xfId="48" applyFont="1" applyFill="1" applyBorder="1" applyAlignment="1">
      <alignment horizontal="center"/>
      <protection/>
    </xf>
    <xf numFmtId="0" fontId="13" fillId="0" borderId="55" xfId="48" applyFont="1" applyFill="1" applyBorder="1" applyAlignment="1">
      <alignment horizontal="center"/>
      <protection/>
    </xf>
    <xf numFmtId="0" fontId="10" fillId="34" borderId="56" xfId="48" applyFont="1" applyFill="1" applyBorder="1" applyAlignment="1">
      <alignment horizontal="left"/>
      <protection/>
    </xf>
    <xf numFmtId="0" fontId="10" fillId="34" borderId="57" xfId="48" applyFont="1" applyFill="1" applyBorder="1" applyAlignment="1">
      <alignment horizontal="left"/>
      <protection/>
    </xf>
    <xf numFmtId="0" fontId="10" fillId="34" borderId="58" xfId="48" applyFont="1" applyFill="1" applyBorder="1" applyAlignment="1">
      <alignment horizontal="left"/>
      <protection/>
    </xf>
    <xf numFmtId="0" fontId="13" fillId="0" borderId="56" xfId="48" applyFont="1" applyFill="1" applyBorder="1" applyAlignment="1">
      <alignment horizontal="center"/>
      <protection/>
    </xf>
    <xf numFmtId="0" fontId="13" fillId="0" borderId="57" xfId="48" applyFont="1" applyFill="1" applyBorder="1" applyAlignment="1">
      <alignment horizontal="center"/>
      <protection/>
    </xf>
    <xf numFmtId="0" fontId="13" fillId="0" borderId="58" xfId="48" applyFont="1" applyFill="1" applyBorder="1" applyAlignment="1">
      <alignment horizontal="center"/>
      <protection/>
    </xf>
    <xf numFmtId="0" fontId="4" fillId="0" borderId="59" xfId="48" applyFont="1" applyBorder="1" applyAlignment="1">
      <alignment horizontal="left" vertical="justify" wrapText="1"/>
      <protection/>
    </xf>
    <xf numFmtId="0" fontId="4" fillId="0" borderId="60" xfId="48" applyFont="1" applyBorder="1" applyAlignment="1">
      <alignment horizontal="left" vertical="justify" wrapText="1"/>
      <protection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39" xfId="0" applyBorder="1" applyAlignment="1">
      <alignment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59" xfId="48" applyFont="1" applyBorder="1" applyAlignment="1">
      <alignment horizontal="center" vertical="center"/>
      <protection/>
    </xf>
    <xf numFmtId="0" fontId="5" fillId="0" borderId="60" xfId="48" applyFont="1" applyBorder="1" applyAlignment="1">
      <alignment horizontal="center" vertical="center"/>
      <protection/>
    </xf>
    <xf numFmtId="0" fontId="5" fillId="0" borderId="61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center" vertical="center"/>
      <protection/>
    </xf>
    <xf numFmtId="0" fontId="5" fillId="0" borderId="17" xfId="48" applyFont="1" applyBorder="1" applyAlignment="1">
      <alignment horizontal="center" vertical="center"/>
      <protection/>
    </xf>
    <xf numFmtId="0" fontId="5" fillId="0" borderId="39" xfId="48" applyFont="1" applyBorder="1" applyAlignment="1">
      <alignment horizontal="center" vertical="center"/>
      <protection/>
    </xf>
    <xf numFmtId="0" fontId="5" fillId="37" borderId="49" xfId="48" applyFont="1" applyFill="1" applyBorder="1" applyAlignment="1">
      <alignment horizontal="center" vertical="center" wrapText="1"/>
      <protection/>
    </xf>
    <xf numFmtId="0" fontId="5" fillId="37" borderId="14" xfId="48" applyFont="1" applyFill="1" applyBorder="1" applyAlignment="1">
      <alignment horizontal="center" vertical="center" wrapText="1"/>
      <protection/>
    </xf>
    <xf numFmtId="0" fontId="5" fillId="37" borderId="60" xfId="48" applyFont="1" applyFill="1" applyBorder="1" applyAlignment="1">
      <alignment horizontal="center" vertical="center" wrapText="1"/>
      <protection/>
    </xf>
    <xf numFmtId="0" fontId="5" fillId="37" borderId="17" xfId="48" applyFont="1" applyFill="1" applyBorder="1" applyAlignment="1">
      <alignment horizontal="center" vertical="center" wrapText="1"/>
      <protection/>
    </xf>
    <xf numFmtId="0" fontId="5" fillId="43" borderId="62" xfId="48" applyFont="1" applyFill="1" applyBorder="1" applyAlignment="1">
      <alignment horizontal="center" vertical="center" wrapText="1"/>
      <protection/>
    </xf>
    <xf numFmtId="0" fontId="5" fillId="43" borderId="13" xfId="48" applyFont="1" applyFill="1" applyBorder="1" applyAlignment="1">
      <alignment horizontal="center" vertical="center" wrapText="1"/>
      <protection/>
    </xf>
    <xf numFmtId="0" fontId="5" fillId="34" borderId="63" xfId="48" applyFont="1" applyFill="1" applyBorder="1" applyAlignment="1">
      <alignment horizontal="center" vertical="center" wrapText="1"/>
      <protection/>
    </xf>
    <xf numFmtId="0" fontId="5" fillId="34" borderId="64" xfId="48" applyFont="1" applyFill="1" applyBorder="1" applyAlignment="1">
      <alignment horizontal="center" vertical="center" wrapText="1"/>
      <protection/>
    </xf>
    <xf numFmtId="0" fontId="5" fillId="34" borderId="65" xfId="48" applyFont="1" applyFill="1" applyBorder="1" applyAlignment="1">
      <alignment horizontal="center" vertical="center" wrapText="1"/>
      <protection/>
    </xf>
    <xf numFmtId="0" fontId="5" fillId="34" borderId="11" xfId="48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66" xfId="48" applyFont="1" applyFill="1" applyBorder="1" applyAlignment="1">
      <alignment horizontal="center" vertical="center" wrapText="1"/>
      <protection/>
    </xf>
    <xf numFmtId="0" fontId="5" fillId="34" borderId="67" xfId="48" applyFont="1" applyFill="1" applyBorder="1" applyAlignment="1">
      <alignment horizontal="center" vertical="center" wrapText="1"/>
      <protection/>
    </xf>
    <xf numFmtId="0" fontId="5" fillId="34" borderId="68" xfId="48" applyFont="1" applyFill="1" applyBorder="1" applyAlignment="1">
      <alignment horizontal="center" vertical="center" wrapText="1"/>
      <protection/>
    </xf>
    <xf numFmtId="0" fontId="5" fillId="37" borderId="69" xfId="48" applyFont="1" applyFill="1" applyBorder="1" applyAlignment="1">
      <alignment horizontal="center" vertical="center" wrapText="1"/>
      <protection/>
    </xf>
    <xf numFmtId="0" fontId="5" fillId="37" borderId="10" xfId="48" applyFont="1" applyFill="1" applyBorder="1" applyAlignment="1">
      <alignment horizontal="center" vertical="center" wrapText="1"/>
      <protection/>
    </xf>
    <xf numFmtId="0" fontId="5" fillId="37" borderId="61" xfId="48" applyFont="1" applyFill="1" applyBorder="1" applyAlignment="1">
      <alignment horizontal="center" vertical="center" wrapText="1"/>
      <protection/>
    </xf>
    <xf numFmtId="0" fontId="5" fillId="37" borderId="39" xfId="48" applyFont="1" applyFill="1" applyBorder="1" applyAlignment="1">
      <alignment horizontal="center" vertical="center" wrapText="1"/>
      <protection/>
    </xf>
    <xf numFmtId="0" fontId="5" fillId="36" borderId="49" xfId="48" applyFont="1" applyFill="1" applyBorder="1" applyAlignment="1">
      <alignment horizontal="center" vertical="center" wrapText="1"/>
      <protection/>
    </xf>
    <xf numFmtId="0" fontId="5" fillId="36" borderId="14" xfId="48" applyFont="1" applyFill="1" applyBorder="1" applyAlignment="1">
      <alignment horizontal="center" vertical="center" wrapText="1"/>
      <protection/>
    </xf>
    <xf numFmtId="0" fontId="10" fillId="33" borderId="31" xfId="48" applyFont="1" applyFill="1" applyBorder="1" applyAlignment="1">
      <alignment horizontal="center" vertical="center"/>
      <protection/>
    </xf>
    <xf numFmtId="0" fontId="10" fillId="33" borderId="30" xfId="48" applyFont="1" applyFill="1" applyBorder="1" applyAlignment="1">
      <alignment horizontal="center" vertical="center"/>
      <protection/>
    </xf>
    <xf numFmtId="0" fontId="10" fillId="33" borderId="32" xfId="48" applyFont="1" applyFill="1" applyBorder="1" applyAlignment="1">
      <alignment horizontal="center" vertical="center"/>
      <protection/>
    </xf>
    <xf numFmtId="0" fontId="10" fillId="34" borderId="45" xfId="48" applyFont="1" applyFill="1" applyBorder="1" applyAlignment="1">
      <alignment horizontal="center" vertical="center"/>
      <protection/>
    </xf>
    <xf numFmtId="0" fontId="10" fillId="34" borderId="16" xfId="48" applyFont="1" applyFill="1" applyBorder="1" applyAlignment="1">
      <alignment horizontal="center" vertical="center"/>
      <protection/>
    </xf>
    <xf numFmtId="0" fontId="10" fillId="34" borderId="41" xfId="48" applyFont="1" applyFill="1" applyBorder="1" applyAlignment="1">
      <alignment horizontal="center" vertical="center"/>
      <protection/>
    </xf>
    <xf numFmtId="0" fontId="10" fillId="0" borderId="0" xfId="48" applyFont="1" applyFill="1" applyBorder="1" applyAlignment="1">
      <alignment horizontal="center"/>
      <protection/>
    </xf>
    <xf numFmtId="0" fontId="10" fillId="0" borderId="38" xfId="48" applyFont="1" applyFill="1" applyBorder="1" applyAlignment="1">
      <alignment horizontal="center"/>
      <protection/>
    </xf>
    <xf numFmtId="0" fontId="5" fillId="34" borderId="70" xfId="48" applyFont="1" applyFill="1" applyBorder="1" applyAlignment="1">
      <alignment horizontal="center" vertical="center" wrapText="1"/>
      <protection/>
    </xf>
    <xf numFmtId="0" fontId="5" fillId="34" borderId="71" xfId="48" applyFont="1" applyFill="1" applyBorder="1" applyAlignment="1">
      <alignment horizontal="center" vertical="center" wrapText="1"/>
      <protection/>
    </xf>
    <xf numFmtId="0" fontId="5" fillId="34" borderId="25" xfId="48" applyFont="1" applyFill="1" applyBorder="1" applyAlignment="1">
      <alignment horizontal="center" vertical="center" wrapText="1"/>
      <protection/>
    </xf>
    <xf numFmtId="0" fontId="5" fillId="34" borderId="36" xfId="48" applyFont="1" applyFill="1" applyBorder="1" applyAlignment="1">
      <alignment horizontal="center" vertical="center" wrapText="1"/>
      <protection/>
    </xf>
    <xf numFmtId="0" fontId="13" fillId="34" borderId="45" xfId="48" applyFont="1" applyFill="1" applyBorder="1" applyAlignment="1">
      <alignment horizontal="center"/>
      <protection/>
    </xf>
    <xf numFmtId="0" fontId="13" fillId="34" borderId="16" xfId="48" applyFont="1" applyFill="1" applyBorder="1" applyAlignment="1">
      <alignment horizontal="center"/>
      <protection/>
    </xf>
    <xf numFmtId="0" fontId="13" fillId="34" borderId="41" xfId="48" applyFont="1" applyFill="1" applyBorder="1" applyAlignment="1">
      <alignment horizontal="center"/>
      <protection/>
    </xf>
    <xf numFmtId="0" fontId="10" fillId="0" borderId="45" xfId="48" applyFont="1" applyFill="1" applyBorder="1" applyAlignment="1">
      <alignment horizontal="center"/>
      <protection/>
    </xf>
    <xf numFmtId="0" fontId="10" fillId="0" borderId="16" xfId="48" applyFont="1" applyFill="1" applyBorder="1" applyAlignment="1">
      <alignment horizontal="center"/>
      <protection/>
    </xf>
    <xf numFmtId="0" fontId="10" fillId="0" borderId="41" xfId="48" applyFont="1" applyFill="1" applyBorder="1" applyAlignment="1">
      <alignment horizontal="center"/>
      <protection/>
    </xf>
    <xf numFmtId="0" fontId="10" fillId="34" borderId="45" xfId="48" applyFont="1" applyFill="1" applyBorder="1" applyAlignment="1">
      <alignment horizontal="center"/>
      <protection/>
    </xf>
    <xf numFmtId="0" fontId="10" fillId="34" borderId="16" xfId="48" applyFont="1" applyFill="1" applyBorder="1" applyAlignment="1">
      <alignment horizontal="center"/>
      <protection/>
    </xf>
    <xf numFmtId="0" fontId="10" fillId="34" borderId="41" xfId="48" applyFont="1" applyFill="1" applyBorder="1" applyAlignment="1">
      <alignment horizontal="center"/>
      <protection/>
    </xf>
    <xf numFmtId="0" fontId="13" fillId="0" borderId="16" xfId="48" applyFont="1" applyFill="1" applyBorder="1" applyAlignment="1">
      <alignment horizontal="center"/>
      <protection/>
    </xf>
    <xf numFmtId="0" fontId="13" fillId="0" borderId="41" xfId="48" applyFont="1" applyFill="1" applyBorder="1" applyAlignment="1">
      <alignment horizontal="center"/>
      <protection/>
    </xf>
    <xf numFmtId="0" fontId="10" fillId="34" borderId="45" xfId="48" applyFont="1" applyFill="1" applyBorder="1" applyAlignment="1">
      <alignment horizontal="center" wrapText="1"/>
      <protection/>
    </xf>
    <xf numFmtId="0" fontId="10" fillId="34" borderId="16" xfId="48" applyFont="1" applyFill="1" applyBorder="1" applyAlignment="1">
      <alignment horizontal="center" wrapText="1"/>
      <protection/>
    </xf>
    <xf numFmtId="0" fontId="10" fillId="34" borderId="41" xfId="48" applyFont="1" applyFill="1" applyBorder="1" applyAlignment="1">
      <alignment horizont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M73"/>
  <sheetViews>
    <sheetView showGridLines="0" tabSelected="1" zoomScale="75" zoomScaleNormal="75" zoomScaleSheetLayoutView="75" zoomScalePageLayoutView="0" workbookViewId="0" topLeftCell="A1">
      <pane xSplit="2" topLeftCell="C1" activePane="topRight" state="frozen"/>
      <selection pane="topLeft" activeCell="A7" sqref="A7"/>
      <selection pane="topRight" activeCell="B17" sqref="B17"/>
    </sheetView>
  </sheetViews>
  <sheetFormatPr defaultColWidth="9.140625" defaultRowHeight="12.75" outlineLevelCol="1"/>
  <cols>
    <col min="1" max="1" width="29.421875" style="1" customWidth="1"/>
    <col min="2" max="2" width="9.421875" style="1" customWidth="1"/>
    <col min="3" max="3" width="35.00390625" style="1" customWidth="1"/>
    <col min="4" max="4" width="17.7109375" style="1" customWidth="1"/>
    <col min="5" max="5" width="14.7109375" style="1" customWidth="1"/>
    <col min="6" max="6" width="13.421875" style="1" customWidth="1"/>
    <col min="7" max="8" width="13.7109375" style="1" customWidth="1"/>
    <col min="9" max="9" width="15.8515625" style="1" customWidth="1"/>
    <col min="10" max="10" width="15.7109375" style="1" customWidth="1"/>
    <col min="11" max="11" width="16.7109375" style="1" customWidth="1"/>
    <col min="12" max="12" width="17.421875" style="1" customWidth="1"/>
    <col min="13" max="13" width="18.8515625" style="1" customWidth="1"/>
    <col min="14" max="14" width="14.7109375" style="1" customWidth="1" outlineLevel="1"/>
    <col min="15" max="15" width="14.57421875" style="1" customWidth="1" outlineLevel="1"/>
    <col min="16" max="16" width="14.00390625" style="1" customWidth="1" outlineLevel="1"/>
    <col min="17" max="17" width="14.8515625" style="1" customWidth="1" outlineLevel="1"/>
    <col min="18" max="18" width="15.421875" style="1" customWidth="1" outlineLevel="1"/>
    <col min="19" max="19" width="13.28125" style="1" customWidth="1"/>
    <col min="20" max="27" width="9.140625" style="1" customWidth="1" outlineLevel="1"/>
    <col min="28" max="28" width="7.8515625" style="1" customWidth="1" outlineLevel="1"/>
    <col min="29" max="30" width="12.8515625" style="1" customWidth="1" outlineLevel="1"/>
    <col min="31" max="31" width="10.57421875" style="1" customWidth="1" outlineLevel="1"/>
    <col min="32" max="32" width="13.00390625" style="1" customWidth="1" outlineLevel="1"/>
    <col min="33" max="33" width="9.421875" style="1" customWidth="1" outlineLevel="1"/>
    <col min="34" max="34" width="11.140625" style="1" customWidth="1" outlineLevel="1"/>
    <col min="35" max="35" width="10.00390625" style="1" customWidth="1" outlineLevel="1"/>
    <col min="36" max="36" width="12.8515625" style="1" customWidth="1" outlineLevel="1"/>
    <col min="37" max="37" width="9.140625" style="1" customWidth="1"/>
    <col min="38" max="38" width="12.421875" style="1" customWidth="1"/>
    <col min="39" max="39" width="15.8515625" style="1" customWidth="1"/>
    <col min="40" max="16384" width="9.140625" style="1" customWidth="1"/>
  </cols>
  <sheetData>
    <row r="1" spans="1:14" ht="15.75">
      <c r="A1" s="158" t="s">
        <v>33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3"/>
    </row>
    <row r="2" ht="13.5" thickBot="1"/>
    <row r="3" spans="1:39" s="42" customFormat="1" ht="15">
      <c r="A3" s="159" t="s">
        <v>2</v>
      </c>
      <c r="B3" s="160"/>
      <c r="C3" s="160"/>
      <c r="D3" s="160"/>
      <c r="E3" s="160"/>
      <c r="F3" s="161"/>
      <c r="G3" s="162"/>
      <c r="H3" s="162"/>
      <c r="I3" s="162"/>
      <c r="J3" s="162"/>
      <c r="K3" s="162"/>
      <c r="L3" s="162"/>
      <c r="M3" s="163"/>
      <c r="N3" s="88"/>
      <c r="O3" s="89"/>
      <c r="P3" s="72"/>
      <c r="Q3" s="72"/>
      <c r="U3" s="90"/>
      <c r="AM3" s="43"/>
    </row>
    <row r="4" spans="1:39" s="42" customFormat="1" ht="15">
      <c r="A4" s="164" t="s">
        <v>1</v>
      </c>
      <c r="B4" s="165"/>
      <c r="C4" s="165"/>
      <c r="D4" s="165"/>
      <c r="E4" s="165"/>
      <c r="F4" s="166"/>
      <c r="G4" s="167"/>
      <c r="H4" s="167"/>
      <c r="I4" s="167"/>
      <c r="J4" s="167"/>
      <c r="K4" s="167"/>
      <c r="L4" s="167"/>
      <c r="M4" s="168"/>
      <c r="N4" s="88"/>
      <c r="O4" s="72"/>
      <c r="P4" s="72"/>
      <c r="Q4" s="72"/>
      <c r="AM4" s="43"/>
    </row>
    <row r="5" spans="1:39" s="42" customFormat="1" ht="15">
      <c r="A5" s="164" t="s">
        <v>7</v>
      </c>
      <c r="B5" s="165"/>
      <c r="C5" s="165"/>
      <c r="D5" s="165"/>
      <c r="E5" s="165"/>
      <c r="F5" s="166"/>
      <c r="G5" s="167"/>
      <c r="H5" s="167"/>
      <c r="I5" s="167"/>
      <c r="J5" s="167"/>
      <c r="K5" s="167"/>
      <c r="L5" s="167"/>
      <c r="M5" s="168"/>
      <c r="N5" s="88"/>
      <c r="O5" s="72"/>
      <c r="P5" s="72"/>
      <c r="Q5" s="72"/>
      <c r="AM5" s="43"/>
    </row>
    <row r="6" spans="1:39" s="42" customFormat="1" ht="15.75" thickBot="1">
      <c r="A6" s="169" t="s">
        <v>9</v>
      </c>
      <c r="B6" s="170"/>
      <c r="C6" s="170"/>
      <c r="D6" s="170"/>
      <c r="E6" s="170"/>
      <c r="F6" s="171"/>
      <c r="G6" s="172"/>
      <c r="H6" s="173"/>
      <c r="I6" s="173"/>
      <c r="J6" s="173"/>
      <c r="K6" s="173"/>
      <c r="L6" s="173"/>
      <c r="M6" s="174"/>
      <c r="N6" s="91"/>
      <c r="O6" s="72"/>
      <c r="P6" s="72"/>
      <c r="Q6" s="72"/>
      <c r="AM6" s="43"/>
    </row>
    <row r="7" spans="1:39" s="42" customFormat="1" ht="15" thickBo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95"/>
      <c r="N7" s="66"/>
      <c r="O7" s="72"/>
      <c r="P7" s="72"/>
      <c r="Q7" s="72"/>
      <c r="AM7" s="43"/>
    </row>
    <row r="8" spans="1:39" s="42" customFormat="1" ht="25.5" customHeight="1">
      <c r="A8" s="175" t="s">
        <v>34</v>
      </c>
      <c r="B8" s="176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82" t="s">
        <v>38</v>
      </c>
      <c r="O8" s="183"/>
      <c r="P8" s="183"/>
      <c r="Q8" s="183"/>
      <c r="R8" s="184"/>
      <c r="S8" s="188" t="s">
        <v>37</v>
      </c>
      <c r="T8" s="189"/>
      <c r="U8" s="189"/>
      <c r="V8" s="189"/>
      <c r="W8" s="189"/>
      <c r="X8" s="189"/>
      <c r="Y8" s="189"/>
      <c r="Z8" s="189"/>
      <c r="AA8" s="189"/>
      <c r="AB8" s="190"/>
      <c r="AC8" s="188" t="s">
        <v>37</v>
      </c>
      <c r="AD8" s="189"/>
      <c r="AE8" s="189"/>
      <c r="AF8" s="189"/>
      <c r="AG8" s="189"/>
      <c r="AH8" s="189"/>
      <c r="AI8" s="189"/>
      <c r="AJ8" s="190"/>
      <c r="AM8" s="43"/>
    </row>
    <row r="9" spans="1:39" ht="13.5" customHeight="1" thickBo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1"/>
      <c r="N9" s="185"/>
      <c r="O9" s="186"/>
      <c r="P9" s="186"/>
      <c r="Q9" s="186"/>
      <c r="R9" s="187"/>
      <c r="S9" s="191"/>
      <c r="T9" s="192"/>
      <c r="U9" s="192"/>
      <c r="V9" s="192"/>
      <c r="W9" s="192"/>
      <c r="X9" s="192"/>
      <c r="Y9" s="192"/>
      <c r="Z9" s="192"/>
      <c r="AA9" s="192"/>
      <c r="AB9" s="193"/>
      <c r="AC9" s="191"/>
      <c r="AD9" s="192"/>
      <c r="AE9" s="192"/>
      <c r="AF9" s="192"/>
      <c r="AG9" s="192"/>
      <c r="AH9" s="192"/>
      <c r="AI9" s="192"/>
      <c r="AJ9" s="193"/>
      <c r="AM9" s="23"/>
    </row>
    <row r="10" spans="1:39" ht="75" customHeight="1" thickBot="1">
      <c r="A10" s="200" t="s">
        <v>48</v>
      </c>
      <c r="B10" s="202" t="s">
        <v>14</v>
      </c>
      <c r="C10" s="202" t="s">
        <v>49</v>
      </c>
      <c r="D10" s="205" t="s">
        <v>43</v>
      </c>
      <c r="E10" s="205"/>
      <c r="F10" s="205"/>
      <c r="G10" s="205"/>
      <c r="H10" s="202" t="s">
        <v>50</v>
      </c>
      <c r="I10" s="202" t="s">
        <v>11</v>
      </c>
      <c r="J10" s="206" t="s">
        <v>44</v>
      </c>
      <c r="K10" s="202" t="s">
        <v>45</v>
      </c>
      <c r="L10" s="222" t="s">
        <v>10</v>
      </c>
      <c r="M10" s="224" t="s">
        <v>46</v>
      </c>
      <c r="N10" s="194" t="s">
        <v>47</v>
      </c>
      <c r="O10" s="196" t="s">
        <v>51</v>
      </c>
      <c r="P10" s="198" t="s">
        <v>52</v>
      </c>
      <c r="Q10" s="208" t="s">
        <v>42</v>
      </c>
      <c r="R10" s="210" t="s">
        <v>41</v>
      </c>
      <c r="S10" s="212" t="s">
        <v>32</v>
      </c>
      <c r="T10" s="214" t="s">
        <v>26</v>
      </c>
      <c r="U10" s="215"/>
      <c r="V10" s="215"/>
      <c r="W10" s="215"/>
      <c r="X10" s="215"/>
      <c r="Y10" s="215"/>
      <c r="Z10" s="215"/>
      <c r="AA10" s="216"/>
      <c r="AB10" s="29"/>
      <c r="AC10" s="217" t="s">
        <v>27</v>
      </c>
      <c r="AD10" s="218"/>
      <c r="AE10" s="218"/>
      <c r="AF10" s="218"/>
      <c r="AG10" s="218"/>
      <c r="AH10" s="218"/>
      <c r="AI10" s="218"/>
      <c r="AJ10" s="219"/>
      <c r="AM10" s="23"/>
    </row>
    <row r="11" spans="1:39" ht="99.75" customHeight="1" thickBot="1">
      <c r="A11" s="201"/>
      <c r="B11" s="203"/>
      <c r="C11" s="204"/>
      <c r="D11" s="131" t="s">
        <v>13</v>
      </c>
      <c r="E11" s="131" t="s">
        <v>8</v>
      </c>
      <c r="F11" s="131" t="s">
        <v>5</v>
      </c>
      <c r="G11" s="131" t="s">
        <v>40</v>
      </c>
      <c r="H11" s="203"/>
      <c r="I11" s="203"/>
      <c r="J11" s="207"/>
      <c r="K11" s="203"/>
      <c r="L11" s="223"/>
      <c r="M11" s="225"/>
      <c r="N11" s="195"/>
      <c r="O11" s="197"/>
      <c r="P11" s="199"/>
      <c r="Q11" s="209"/>
      <c r="R11" s="211"/>
      <c r="S11" s="213"/>
      <c r="T11" s="17" t="s">
        <v>25</v>
      </c>
      <c r="U11" s="18" t="s">
        <v>19</v>
      </c>
      <c r="V11" s="18" t="s">
        <v>20</v>
      </c>
      <c r="W11" s="18" t="s">
        <v>21</v>
      </c>
      <c r="X11" s="18" t="s">
        <v>22</v>
      </c>
      <c r="Y11" s="18" t="s">
        <v>23</v>
      </c>
      <c r="Z11" s="18" t="s">
        <v>24</v>
      </c>
      <c r="AA11" s="19" t="s">
        <v>0</v>
      </c>
      <c r="AB11" s="30" t="s">
        <v>36</v>
      </c>
      <c r="AC11" s="20" t="s">
        <v>25</v>
      </c>
      <c r="AD11" s="21" t="s">
        <v>19</v>
      </c>
      <c r="AE11" s="21" t="s">
        <v>20</v>
      </c>
      <c r="AF11" s="21" t="s">
        <v>21</v>
      </c>
      <c r="AG11" s="21" t="s">
        <v>22</v>
      </c>
      <c r="AH11" s="21" t="s">
        <v>23</v>
      </c>
      <c r="AI11" s="21" t="s">
        <v>24</v>
      </c>
      <c r="AJ11" s="22" t="s">
        <v>0</v>
      </c>
      <c r="AM11" s="23"/>
    </row>
    <row r="12" spans="1:39" ht="13.5" thickBot="1">
      <c r="A12" s="24">
        <v>1</v>
      </c>
      <c r="B12" s="24">
        <v>2</v>
      </c>
      <c r="C12" s="25">
        <v>3</v>
      </c>
      <c r="D12" s="102">
        <v>4</v>
      </c>
      <c r="E12" s="102">
        <v>5</v>
      </c>
      <c r="F12" s="102">
        <v>6</v>
      </c>
      <c r="G12" s="102">
        <v>7</v>
      </c>
      <c r="H12" s="102">
        <v>8</v>
      </c>
      <c r="I12" s="102">
        <v>9</v>
      </c>
      <c r="J12" s="102">
        <v>10</v>
      </c>
      <c r="K12" s="102">
        <v>11</v>
      </c>
      <c r="L12" s="108">
        <v>12</v>
      </c>
      <c r="M12" s="27">
        <v>13</v>
      </c>
      <c r="N12" s="112">
        <v>14</v>
      </c>
      <c r="O12" s="137">
        <v>15</v>
      </c>
      <c r="P12" s="138">
        <v>16</v>
      </c>
      <c r="Q12" s="139">
        <v>17</v>
      </c>
      <c r="R12" s="100">
        <v>18</v>
      </c>
      <c r="S12" s="26">
        <v>19</v>
      </c>
      <c r="T12" s="28">
        <v>20</v>
      </c>
      <c r="U12" s="102">
        <v>21</v>
      </c>
      <c r="V12" s="102">
        <v>22</v>
      </c>
      <c r="W12" s="102">
        <v>23</v>
      </c>
      <c r="X12" s="102">
        <v>24</v>
      </c>
      <c r="Y12" s="102">
        <v>25</v>
      </c>
      <c r="Z12" s="102">
        <v>26</v>
      </c>
      <c r="AA12" s="108">
        <v>27</v>
      </c>
      <c r="AB12" s="28"/>
      <c r="AC12" s="137">
        <v>28</v>
      </c>
      <c r="AD12" s="102">
        <v>29</v>
      </c>
      <c r="AE12" s="102">
        <v>30</v>
      </c>
      <c r="AF12" s="102">
        <v>31</v>
      </c>
      <c r="AG12" s="102">
        <v>32</v>
      </c>
      <c r="AH12" s="102">
        <v>33</v>
      </c>
      <c r="AI12" s="102">
        <v>34</v>
      </c>
      <c r="AJ12" s="100">
        <v>35</v>
      </c>
      <c r="AM12" s="23"/>
    </row>
    <row r="13" spans="1:39" s="42" customFormat="1" ht="14.25">
      <c r="A13" s="31"/>
      <c r="B13" s="32"/>
      <c r="C13" s="106"/>
      <c r="D13" s="33"/>
      <c r="E13" s="33"/>
      <c r="F13" s="33"/>
      <c r="G13" s="33"/>
      <c r="H13" s="140">
        <f>SUM(D13:G13)</f>
        <v>0</v>
      </c>
      <c r="I13" s="34"/>
      <c r="J13" s="35"/>
      <c r="K13" s="98">
        <f>IF(ISERR(H13/J13)=TRUE,0,ROUND(H13/I13,6))</f>
        <v>0</v>
      </c>
      <c r="L13" s="135" t="str">
        <f>IF(C13="","0",IF(C13="DPP do 10.000 Kč","0",IF(C13="DPČ do 2.500 Kč","0",(0.34*((D13+F13+G13)/I13*J13)))))</f>
        <v>0</v>
      </c>
      <c r="M13" s="109">
        <f>IF(ISBLANK(D13)=TRUE,0,IF(C13="DPP nebo DPČ do 2500Kč",ROUND(((D13+G13)/(I13))*J13,6),(IF(C13="100% úvazek pro projekt",($D13+$E13+F13+G13),ROUND(((F13+D13+E13+G13)*J13/I13),6)))))</f>
        <v>0</v>
      </c>
      <c r="N13" s="36"/>
      <c r="O13" s="113" t="str">
        <f>IF(C13="","0",IF(C13="DPP do 10.000 Kč","0",IF(C13="DPČ do 2.500 Kč","0",(0.34*P13))))</f>
        <v>0</v>
      </c>
      <c r="P13" s="103">
        <f>IF(D13="","",IF(ISBLANK(N13)=TRUE,"doplň HODINOVOU SAZBU",IF(K13&gt;N13,(K13-N13)*J13,0)))</f>
      </c>
      <c r="Q13" s="96" t="str">
        <f>IF(K13&gt;N13,L13-O13,L13)</f>
        <v>0</v>
      </c>
      <c r="R13" s="97">
        <f>IF(K13&gt;N13,M13-P13,M13)</f>
        <v>0</v>
      </c>
      <c r="S13" s="105"/>
      <c r="T13" s="38"/>
      <c r="U13" s="39"/>
      <c r="V13" s="39"/>
      <c r="W13" s="39"/>
      <c r="X13" s="39"/>
      <c r="Y13" s="39"/>
      <c r="Z13" s="39"/>
      <c r="AA13" s="40">
        <f>SUM(T13:Z13)</f>
        <v>0</v>
      </c>
      <c r="AB13" s="148">
        <f>J13</f>
        <v>0</v>
      </c>
      <c r="AC13" s="146">
        <f aca="true" t="shared" si="0" ref="AC13:AI16">IF(ISERR(($Q13+$R13)*T13/$AA13/$S13)=TRUE,0,(ROUND(($Q13+$R13)*T13/$AA13/$S13,6)))</f>
        <v>0</v>
      </c>
      <c r="AD13" s="41">
        <f t="shared" si="0"/>
        <v>0</v>
      </c>
      <c r="AE13" s="41">
        <f t="shared" si="0"/>
        <v>0</v>
      </c>
      <c r="AF13" s="41">
        <f t="shared" si="0"/>
        <v>0</v>
      </c>
      <c r="AG13" s="41">
        <f t="shared" si="0"/>
        <v>0</v>
      </c>
      <c r="AH13" s="41">
        <f t="shared" si="0"/>
        <v>0</v>
      </c>
      <c r="AI13" s="41">
        <f t="shared" si="0"/>
        <v>0</v>
      </c>
      <c r="AJ13" s="143">
        <f>SUM(AC13:AI13)</f>
        <v>0</v>
      </c>
      <c r="AM13" s="43"/>
    </row>
    <row r="14" spans="1:39" s="42" customFormat="1" ht="14.25">
      <c r="A14" s="31"/>
      <c r="B14" s="32"/>
      <c r="C14" s="106"/>
      <c r="D14" s="33"/>
      <c r="E14" s="33"/>
      <c r="F14" s="33"/>
      <c r="G14" s="33"/>
      <c r="H14" s="140">
        <f aca="true" t="shared" si="1" ref="H14:H46">SUM(D14:G14)</f>
        <v>0</v>
      </c>
      <c r="I14" s="34"/>
      <c r="J14" s="35"/>
      <c r="K14" s="98">
        <f>IF(ISERR(H14/J14)=TRUE,0,ROUND(H14/I14,6))</f>
        <v>0</v>
      </c>
      <c r="L14" s="135" t="str">
        <f>IF(C14="","0",IF(C14="DPP do 10.000 Kč","0",IF(C14="DPČ do 2.500 Kč","0",(0.34*((D14+F14+G14)/I14*J14)))))</f>
        <v>0</v>
      </c>
      <c r="M14" s="109">
        <f>IF(ISBLANK(D14)=TRUE,0,IF(C14="DPP nebo DPČ do 2500Kč",ROUND(((D14+G14)/(I14))*J14,6),(IF(C14="100% úvazek pro projekt",($D14+$E14+F14+G14),ROUND(((F14+D14+E14+G14)*J14/I14),6)))))</f>
        <v>0</v>
      </c>
      <c r="N14" s="36"/>
      <c r="O14" s="113" t="str">
        <f>IF(C14="","0",IF(C14="DPP do 10.000 Kč","0",IF(C14="DPČ do 2.500 Kč","0",(0.34*P14))))</f>
        <v>0</v>
      </c>
      <c r="P14" s="103">
        <f>IF(D14="","",IF(ISBLANK(N14)=TRUE,"doplň HODINOVOU SAZBU",IF(K14&gt;N14,(K14-N14)*J14,0)))</f>
      </c>
      <c r="Q14" s="96" t="str">
        <f>IF(K14&gt;N14,L14-O14,L14)</f>
        <v>0</v>
      </c>
      <c r="R14" s="97">
        <f>IF(K14&gt;N14,M14-P14,M14)</f>
        <v>0</v>
      </c>
      <c r="S14" s="37"/>
      <c r="T14" s="38"/>
      <c r="U14" s="39"/>
      <c r="V14" s="39"/>
      <c r="W14" s="39"/>
      <c r="X14" s="39"/>
      <c r="Y14" s="39"/>
      <c r="Z14" s="39"/>
      <c r="AA14" s="44">
        <f aca="true" t="shared" si="2" ref="AA14:AA47">SUM(T14:Z14)</f>
        <v>0</v>
      </c>
      <c r="AB14" s="149">
        <f>J14</f>
        <v>0</v>
      </c>
      <c r="AC14" s="146">
        <f t="shared" si="0"/>
        <v>0</v>
      </c>
      <c r="AD14" s="41">
        <f t="shared" si="0"/>
        <v>0</v>
      </c>
      <c r="AE14" s="41">
        <f t="shared" si="0"/>
        <v>0</v>
      </c>
      <c r="AF14" s="41">
        <f t="shared" si="0"/>
        <v>0</v>
      </c>
      <c r="AG14" s="41">
        <f t="shared" si="0"/>
        <v>0</v>
      </c>
      <c r="AH14" s="41">
        <f t="shared" si="0"/>
        <v>0</v>
      </c>
      <c r="AI14" s="41">
        <f t="shared" si="0"/>
        <v>0</v>
      </c>
      <c r="AJ14" s="144">
        <f>SUM(AC14:AI14)</f>
        <v>0</v>
      </c>
      <c r="AM14" s="43"/>
    </row>
    <row r="15" spans="1:39" s="42" customFormat="1" ht="14.25">
      <c r="A15" s="31"/>
      <c r="B15" s="32"/>
      <c r="C15" s="106"/>
      <c r="D15" s="33"/>
      <c r="E15" s="33"/>
      <c r="F15" s="33"/>
      <c r="G15" s="33"/>
      <c r="H15" s="140">
        <f t="shared" si="1"/>
        <v>0</v>
      </c>
      <c r="I15" s="34"/>
      <c r="J15" s="35"/>
      <c r="K15" s="98">
        <f>IF(ISERR(H15/J15)=TRUE,0,ROUND(H15/I15,6))</f>
        <v>0</v>
      </c>
      <c r="L15" s="135" t="str">
        <f>IF(C15="","0",IF(C15="DPP do 10.000 Kč","0",IF(C15="DPČ do 2.500 Kč","0",(0.34*((D15+F15+G15)/I15*J15)))))</f>
        <v>0</v>
      </c>
      <c r="M15" s="109">
        <f>IF(ISBLANK(D15)=TRUE,0,IF(C15="DPP nebo DPČ do 2500Kč",ROUND(((D15+G15)/(I15))*J15,6),(IF(C15="100% úvazek pro projekt",($D15+$E15+F15+G15),ROUND(((F15+D15+E15+G15)*J15/I15),6)))))</f>
        <v>0</v>
      </c>
      <c r="N15" s="99"/>
      <c r="O15" s="113" t="str">
        <f>IF(C15="","0",IF(C15="DPP do 10.000 Kč","0",IF(C15="DPČ do 2.500 Kč","0",(0.34*P15))))</f>
        <v>0</v>
      </c>
      <c r="P15" s="103">
        <f>IF(D15="","",IF(ISBLANK(N15)=TRUE,"doplň HODINOVOU SAZBU",IF(K15&gt;N15,(K15-N15)*J15,0)))</f>
      </c>
      <c r="Q15" s="96" t="str">
        <f>IF(K15&gt;N15,L15-O15,L15)</f>
        <v>0</v>
      </c>
      <c r="R15" s="97">
        <f>IF(K15&gt;N15,M15-P15,M15)</f>
        <v>0</v>
      </c>
      <c r="S15" s="37"/>
      <c r="T15" s="38"/>
      <c r="U15" s="39"/>
      <c r="V15" s="39"/>
      <c r="W15" s="39"/>
      <c r="X15" s="39"/>
      <c r="Y15" s="39"/>
      <c r="Z15" s="39"/>
      <c r="AA15" s="44">
        <f t="shared" si="2"/>
        <v>0</v>
      </c>
      <c r="AB15" s="149">
        <f>J15</f>
        <v>0</v>
      </c>
      <c r="AC15" s="146">
        <f t="shared" si="0"/>
        <v>0</v>
      </c>
      <c r="AD15" s="41">
        <f t="shared" si="0"/>
        <v>0</v>
      </c>
      <c r="AE15" s="41">
        <f t="shared" si="0"/>
        <v>0</v>
      </c>
      <c r="AF15" s="41">
        <f t="shared" si="0"/>
        <v>0</v>
      </c>
      <c r="AG15" s="41">
        <f t="shared" si="0"/>
        <v>0</v>
      </c>
      <c r="AH15" s="41">
        <f t="shared" si="0"/>
        <v>0</v>
      </c>
      <c r="AI15" s="41">
        <f t="shared" si="0"/>
        <v>0</v>
      </c>
      <c r="AJ15" s="144">
        <f>SUM(AC15:AI15)</f>
        <v>0</v>
      </c>
      <c r="AM15" s="43"/>
    </row>
    <row r="16" spans="1:39" s="42" customFormat="1" ht="15" thickBot="1">
      <c r="A16" s="46"/>
      <c r="B16" s="32"/>
      <c r="C16" s="106"/>
      <c r="D16" s="33"/>
      <c r="E16" s="33"/>
      <c r="F16" s="33"/>
      <c r="G16" s="33"/>
      <c r="H16" s="140">
        <f t="shared" si="1"/>
        <v>0</v>
      </c>
      <c r="I16" s="34"/>
      <c r="J16" s="35"/>
      <c r="K16" s="98">
        <f>IF(ISERR(H16/J16)=TRUE,0,ROUND(H16/I16,6))</f>
        <v>0</v>
      </c>
      <c r="L16" s="135" t="str">
        <f>IF(C16="","0",IF(C16="DPP do 10.000 Kč","0",IF(C16="DPČ do 2.500 Kč","0",(0.34*((D16+F16+G16)/I16*J16)))))</f>
        <v>0</v>
      </c>
      <c r="M16" s="109">
        <f>IF(ISBLANK(D16)=TRUE,0,IF(C16="DPP nebo DPČ do 2500Kč",ROUND(((D16+G16)/(I16))*J16,6),(IF(C16="100% úvazek pro projekt",($D16+$E16+F16+G16),ROUND(((F16+D16+E16+G16)*J16/I16),6)))))</f>
        <v>0</v>
      </c>
      <c r="N16" s="36"/>
      <c r="O16" s="113" t="str">
        <f>IF(C16="","0",IF(C16="DPP do 10.000 Kč","0",IF(C16="DPČ do 2.500 Kč","0",(0.34*P16))))</f>
        <v>0</v>
      </c>
      <c r="P16" s="103">
        <f>IF(D16="","",IF(ISBLANK(N16)=TRUE,"doplň HODINOVOU SAZBU",IF(K16&gt;N16,(K16-N16)*J16,0)))</f>
      </c>
      <c r="Q16" s="96" t="str">
        <f>IF(K16&gt;N16,L16-O16,L16)</f>
        <v>0</v>
      </c>
      <c r="R16" s="97">
        <f>IF(K16&gt;N16,M16-P16,M16)</f>
        <v>0</v>
      </c>
      <c r="S16" s="37"/>
      <c r="T16" s="38"/>
      <c r="U16" s="39"/>
      <c r="V16" s="39"/>
      <c r="W16" s="39"/>
      <c r="X16" s="39"/>
      <c r="Y16" s="39"/>
      <c r="Z16" s="39"/>
      <c r="AA16" s="44">
        <f t="shared" si="2"/>
        <v>0</v>
      </c>
      <c r="AB16" s="151">
        <f>J16</f>
        <v>0</v>
      </c>
      <c r="AC16" s="146">
        <f t="shared" si="0"/>
        <v>0</v>
      </c>
      <c r="AD16" s="41">
        <f t="shared" si="0"/>
        <v>0</v>
      </c>
      <c r="AE16" s="41">
        <f t="shared" si="0"/>
        <v>0</v>
      </c>
      <c r="AF16" s="41">
        <f t="shared" si="0"/>
        <v>0</v>
      </c>
      <c r="AG16" s="41">
        <f t="shared" si="0"/>
        <v>0</v>
      </c>
      <c r="AH16" s="41">
        <f t="shared" si="0"/>
        <v>0</v>
      </c>
      <c r="AI16" s="41">
        <f t="shared" si="0"/>
        <v>0</v>
      </c>
      <c r="AJ16" s="144">
        <f>SUM(AC16:AI16)</f>
        <v>0</v>
      </c>
      <c r="AM16" s="43"/>
    </row>
    <row r="17" spans="1:39" s="42" customFormat="1" ht="15.75" thickBot="1">
      <c r="A17" s="117" t="s">
        <v>39</v>
      </c>
      <c r="B17" s="47"/>
      <c r="C17" s="107" t="s">
        <v>3</v>
      </c>
      <c r="D17" s="48">
        <f aca="true" t="shared" si="3" ref="D17:J17">SUM(D13:D16)</f>
        <v>0</v>
      </c>
      <c r="E17" s="48">
        <f t="shared" si="3"/>
        <v>0</v>
      </c>
      <c r="F17" s="48">
        <f t="shared" si="3"/>
        <v>0</v>
      </c>
      <c r="G17" s="48">
        <f t="shared" si="3"/>
        <v>0</v>
      </c>
      <c r="H17" s="48">
        <f t="shared" si="3"/>
        <v>0</v>
      </c>
      <c r="I17" s="48">
        <f t="shared" si="3"/>
        <v>0</v>
      </c>
      <c r="J17" s="48">
        <f t="shared" si="3"/>
        <v>0</v>
      </c>
      <c r="K17" s="111" t="s">
        <v>6</v>
      </c>
      <c r="L17" s="133">
        <f>SUM(L13:L16)</f>
        <v>0</v>
      </c>
      <c r="M17" s="110">
        <f>SUM(M13:M16)</f>
        <v>0</v>
      </c>
      <c r="N17" s="116" t="s">
        <v>6</v>
      </c>
      <c r="O17" s="58">
        <f>SUM(O13:O16)</f>
        <v>0</v>
      </c>
      <c r="P17" s="58">
        <f>SUM(P13:P16)</f>
        <v>0</v>
      </c>
      <c r="Q17" s="104">
        <f>SUM(Q13:Q16)</f>
        <v>0</v>
      </c>
      <c r="R17" s="101">
        <f>SUM(R13:R16)</f>
        <v>0</v>
      </c>
      <c r="S17" s="49" t="s">
        <v>6</v>
      </c>
      <c r="T17" s="50">
        <f aca="true" t="shared" si="4" ref="T17:Z17">SUM(T13:T16)</f>
        <v>0</v>
      </c>
      <c r="U17" s="51">
        <f t="shared" si="4"/>
        <v>0</v>
      </c>
      <c r="V17" s="51">
        <f t="shared" si="4"/>
        <v>0</v>
      </c>
      <c r="W17" s="51">
        <f t="shared" si="4"/>
        <v>0</v>
      </c>
      <c r="X17" s="51">
        <f t="shared" si="4"/>
        <v>0</v>
      </c>
      <c r="Y17" s="51">
        <f t="shared" si="4"/>
        <v>0</v>
      </c>
      <c r="Z17" s="51">
        <f t="shared" si="4"/>
        <v>0</v>
      </c>
      <c r="AA17" s="52">
        <f t="shared" si="2"/>
        <v>0</v>
      </c>
      <c r="AB17" s="154"/>
      <c r="AC17" s="147">
        <f aca="true" t="shared" si="5" ref="AC17:AJ17">SUM(AC13:AC16)</f>
        <v>0</v>
      </c>
      <c r="AD17" s="53">
        <f t="shared" si="5"/>
        <v>0</v>
      </c>
      <c r="AE17" s="53">
        <f t="shared" si="5"/>
        <v>0</v>
      </c>
      <c r="AF17" s="53">
        <f t="shared" si="5"/>
        <v>0</v>
      </c>
      <c r="AG17" s="53">
        <f t="shared" si="5"/>
        <v>0</v>
      </c>
      <c r="AH17" s="53">
        <f t="shared" si="5"/>
        <v>0</v>
      </c>
      <c r="AI17" s="53">
        <f t="shared" si="5"/>
        <v>0</v>
      </c>
      <c r="AJ17" s="145">
        <f t="shared" si="5"/>
        <v>0</v>
      </c>
      <c r="AM17" s="43"/>
    </row>
    <row r="18" spans="1:39" s="42" customFormat="1" ht="14.25">
      <c r="A18" s="45"/>
      <c r="B18" s="32"/>
      <c r="C18" s="132"/>
      <c r="D18" s="33"/>
      <c r="E18" s="33"/>
      <c r="F18" s="33"/>
      <c r="G18" s="33"/>
      <c r="H18" s="140">
        <f t="shared" si="1"/>
        <v>0</v>
      </c>
      <c r="I18" s="34"/>
      <c r="J18" s="35"/>
      <c r="K18" s="98">
        <f>IF(ISERR(H18/J18)=TRUE,0,ROUND(H18/I18,6))</f>
        <v>0</v>
      </c>
      <c r="L18" s="135" t="str">
        <f>IF(C18="","0",IF(C18="DPP do 10.000 Kč","0",IF(C18="DPČ do 2.500 Kč","0",(0.34*((D18+F18+G18)/I18*J18)))))</f>
        <v>0</v>
      </c>
      <c r="M18" s="109">
        <f>IF(ISBLANK(D18)=TRUE,0,IF(C18="DPP nebo DPČ do 2500Kč",ROUND(((D18+G18)/(I18))*J18,6),(IF(C18="100% úvazek pro projekt",($D18+$E18+F18+G18),ROUND(((F18+D18+E18+G18)*J18/I18),6)))))</f>
        <v>0</v>
      </c>
      <c r="N18" s="36"/>
      <c r="O18" s="113" t="str">
        <f>IF(C18="","0",IF(C18="DPP do 10.000 Kč","0",IF(C18="DPČ do 2.500 Kč","0",(0.34*P18))))</f>
        <v>0</v>
      </c>
      <c r="P18" s="103">
        <f>IF(D18="","",IF(ISBLANK(N18)=TRUE,"doplň HODINOVOU SAZBU",IF(K18&gt;N18,(K18-N18)*J18,0)))</f>
      </c>
      <c r="Q18" s="96" t="str">
        <f>IF(K18&gt;N18,L18-O18,L18)</f>
        <v>0</v>
      </c>
      <c r="R18" s="97">
        <f>IF(K18&gt;N18,M18-P18,M18)</f>
        <v>0</v>
      </c>
      <c r="S18" s="37"/>
      <c r="T18" s="54"/>
      <c r="U18" s="55"/>
      <c r="V18" s="55"/>
      <c r="W18" s="55"/>
      <c r="X18" s="55"/>
      <c r="Y18" s="55"/>
      <c r="Z18" s="55"/>
      <c r="AA18" s="44">
        <f t="shared" si="2"/>
        <v>0</v>
      </c>
      <c r="AB18" s="153">
        <f aca="true" t="shared" si="6" ref="AB18:AB26">J18</f>
        <v>0</v>
      </c>
      <c r="AC18" s="146">
        <f aca="true" t="shared" si="7" ref="AC18:AI21">IF(ISERR(($Q18+$R18)*T18/$AA18/$S18)=TRUE,0,(ROUND(($Q18+$R18)*T18/$AA18/$S18,6)))</f>
        <v>0</v>
      </c>
      <c r="AD18" s="41">
        <f t="shared" si="7"/>
        <v>0</v>
      </c>
      <c r="AE18" s="41">
        <f t="shared" si="7"/>
        <v>0</v>
      </c>
      <c r="AF18" s="41">
        <f t="shared" si="7"/>
        <v>0</v>
      </c>
      <c r="AG18" s="41">
        <f t="shared" si="7"/>
        <v>0</v>
      </c>
      <c r="AH18" s="41">
        <f t="shared" si="7"/>
        <v>0</v>
      </c>
      <c r="AI18" s="41">
        <f t="shared" si="7"/>
        <v>0</v>
      </c>
      <c r="AJ18" s="144">
        <f>SUM(AC18:AI18)</f>
        <v>0</v>
      </c>
      <c r="AM18" s="43"/>
    </row>
    <row r="19" spans="1:39" s="42" customFormat="1" ht="14.25">
      <c r="A19" s="45"/>
      <c r="B19" s="32"/>
      <c r="C19" s="132"/>
      <c r="D19" s="33"/>
      <c r="E19" s="33"/>
      <c r="F19" s="33"/>
      <c r="G19" s="33"/>
      <c r="H19" s="140">
        <f t="shared" si="1"/>
        <v>0</v>
      </c>
      <c r="I19" s="34"/>
      <c r="J19" s="35"/>
      <c r="K19" s="98">
        <f>IF(ISERR(H19/J19)=TRUE,0,ROUND(H19/I19,6))</f>
        <v>0</v>
      </c>
      <c r="L19" s="135" t="str">
        <f>IF(C19="","0",IF(C19="DPP do 10.000 Kč","0",IF(C19="DPČ do 2.500 Kč","0",(0.34*((D19+F19+G19)/I19*J19)))))</f>
        <v>0</v>
      </c>
      <c r="M19" s="109">
        <f>IF(ISBLANK(D19)=TRUE,0,IF(C19="DPP nebo DPČ do 2500Kč",ROUND(((D19+G19)/(I19))*J19,6),(IF(C19="100% úvazek pro projekt",($D19+$E19+F19+G19),ROUND(((F19+D19+E19+G19)*J19/I19),6)))))</f>
        <v>0</v>
      </c>
      <c r="N19" s="36"/>
      <c r="O19" s="113" t="str">
        <f>IF(C19="","0",IF(C19="DPP do 10.000 Kč","0",IF(C19="DPČ do 2.500 Kč","0",(0.34*P19))))</f>
        <v>0</v>
      </c>
      <c r="P19" s="103">
        <f>IF(D19="","",IF(ISBLANK(N19)=TRUE,"doplň HODINOVOU SAZBU",IF(K19&gt;N19,(K19-N19)*J19,0)))</f>
      </c>
      <c r="Q19" s="96" t="str">
        <f>IF(K19&gt;N19,L19-O19,L19)</f>
        <v>0</v>
      </c>
      <c r="R19" s="97">
        <f>IF(K19&gt;N19,M19-P19,M19)</f>
        <v>0</v>
      </c>
      <c r="S19" s="37"/>
      <c r="T19" s="38"/>
      <c r="U19" s="39"/>
      <c r="V19" s="39"/>
      <c r="W19" s="39"/>
      <c r="X19" s="39"/>
      <c r="Y19" s="39"/>
      <c r="Z19" s="39"/>
      <c r="AA19" s="44">
        <f t="shared" si="2"/>
        <v>0</v>
      </c>
      <c r="AB19" s="149">
        <f t="shared" si="6"/>
        <v>0</v>
      </c>
      <c r="AC19" s="146">
        <f t="shared" si="7"/>
        <v>0</v>
      </c>
      <c r="AD19" s="41">
        <f t="shared" si="7"/>
        <v>0</v>
      </c>
      <c r="AE19" s="41">
        <f t="shared" si="7"/>
        <v>0</v>
      </c>
      <c r="AF19" s="41">
        <f t="shared" si="7"/>
        <v>0</v>
      </c>
      <c r="AG19" s="41">
        <f t="shared" si="7"/>
        <v>0</v>
      </c>
      <c r="AH19" s="41">
        <f t="shared" si="7"/>
        <v>0</v>
      </c>
      <c r="AI19" s="41">
        <f t="shared" si="7"/>
        <v>0</v>
      </c>
      <c r="AJ19" s="144">
        <f>SUM(AC19:AI19)</f>
        <v>0</v>
      </c>
      <c r="AM19" s="43"/>
    </row>
    <row r="20" spans="1:39" s="42" customFormat="1" ht="14.25">
      <c r="A20" s="45"/>
      <c r="B20" s="32"/>
      <c r="C20" s="132"/>
      <c r="D20" s="33"/>
      <c r="E20" s="33"/>
      <c r="F20" s="33"/>
      <c r="G20" s="33"/>
      <c r="H20" s="140">
        <f t="shared" si="1"/>
        <v>0</v>
      </c>
      <c r="I20" s="34"/>
      <c r="J20" s="35"/>
      <c r="K20" s="98">
        <f>IF(ISERR(H20/J20)=TRUE,0,ROUND(H20/I20,6))</f>
        <v>0</v>
      </c>
      <c r="L20" s="135" t="str">
        <f>IF(C20="","0",IF(C20="DPP do 10.000 Kč","0",IF(C20="DPČ do 2.500 Kč","0",(0.34*((D20+F20+G20)/I20*J20)))))</f>
        <v>0</v>
      </c>
      <c r="M20" s="109">
        <f>IF(ISBLANK(D20)=TRUE,0,IF(C20="DPP nebo DPČ do 2500Kč",ROUND(((D20+G20)/(I20))*J20,6),(IF(C20="100% úvazek pro projekt",($D20+$E20+F20+G20),ROUND(((F20+D20+E20+G20)*J20/I20),6)))))</f>
        <v>0</v>
      </c>
      <c r="N20" s="36"/>
      <c r="O20" s="113" t="str">
        <f>IF(C20="","0",IF(C20="DPP do 10.000 Kč","0",IF(C20="DPČ do 2.500 Kč","0",(0.34*P20))))</f>
        <v>0</v>
      </c>
      <c r="P20" s="103">
        <f>IF(D20="","",IF(ISBLANK(N20)=TRUE,"doplň HODINOVOU SAZBU",IF(K20&gt;N20,(K20-N20)*J20,0)))</f>
      </c>
      <c r="Q20" s="96" t="str">
        <f>IF(K20&gt;N20,L20-O20,L20)</f>
        <v>0</v>
      </c>
      <c r="R20" s="97">
        <f>IF(K20&gt;N20,M20-P20,M20)</f>
        <v>0</v>
      </c>
      <c r="S20" s="37"/>
      <c r="T20" s="38"/>
      <c r="U20" s="39"/>
      <c r="V20" s="39"/>
      <c r="W20" s="39"/>
      <c r="X20" s="39"/>
      <c r="Y20" s="39"/>
      <c r="Z20" s="39"/>
      <c r="AA20" s="44">
        <f t="shared" si="2"/>
        <v>0</v>
      </c>
      <c r="AB20" s="149">
        <f t="shared" si="6"/>
        <v>0</v>
      </c>
      <c r="AC20" s="146">
        <f t="shared" si="7"/>
        <v>0</v>
      </c>
      <c r="AD20" s="41">
        <f t="shared" si="7"/>
        <v>0</v>
      </c>
      <c r="AE20" s="41">
        <f t="shared" si="7"/>
        <v>0</v>
      </c>
      <c r="AF20" s="41">
        <f t="shared" si="7"/>
        <v>0</v>
      </c>
      <c r="AG20" s="41">
        <f t="shared" si="7"/>
        <v>0</v>
      </c>
      <c r="AH20" s="41">
        <f t="shared" si="7"/>
        <v>0</v>
      </c>
      <c r="AI20" s="41">
        <f t="shared" si="7"/>
        <v>0</v>
      </c>
      <c r="AJ20" s="144">
        <f>SUM(AC20:AI20)</f>
        <v>0</v>
      </c>
      <c r="AM20" s="43"/>
    </row>
    <row r="21" spans="1:39" s="42" customFormat="1" ht="15" thickBot="1">
      <c r="A21" s="46"/>
      <c r="B21" s="32"/>
      <c r="C21" s="132"/>
      <c r="D21" s="33"/>
      <c r="E21" s="33"/>
      <c r="F21" s="33"/>
      <c r="G21" s="33"/>
      <c r="H21" s="140">
        <f t="shared" si="1"/>
        <v>0</v>
      </c>
      <c r="I21" s="34"/>
      <c r="J21" s="35"/>
      <c r="K21" s="98">
        <f>IF(ISERR(H21/J21)=TRUE,0,ROUND(H21/I21,6))</f>
        <v>0</v>
      </c>
      <c r="L21" s="135" t="str">
        <f>IF(C21="","0",IF(C21="DPP do 10.000 Kč","0",IF(C21="DPČ do 2.500 Kč","0",(0.34*((D21+F21+G21)/I21*J21)))))</f>
        <v>0</v>
      </c>
      <c r="M21" s="109">
        <f>IF(ISBLANK(D21)=TRUE,0,IF(C21="DPP nebo DPČ do 2500Kč",ROUND(((D21+G21)/(I21))*J21,6),(IF(C21="100% úvazek pro projekt",($D21+$E21+F21+G21),ROUND(((F21+D21+E21+G21)*J21/I21),6)))))</f>
        <v>0</v>
      </c>
      <c r="N21" s="36"/>
      <c r="O21" s="113" t="str">
        <f>IF(C21="","0",IF(C21="DPP do 10.000 Kč","0",IF(C21="DPČ do 2.500 Kč","0",(0.34*P21))))</f>
        <v>0</v>
      </c>
      <c r="P21" s="103">
        <f>IF(D21="","",IF(ISBLANK(N21)=TRUE,"doplň HODINOVOU SAZBU",IF(K21&gt;N21,(K21-N21)*J21,0)))</f>
      </c>
      <c r="Q21" s="96" t="str">
        <f>IF(K21&gt;N21,L21-O21,L21)</f>
        <v>0</v>
      </c>
      <c r="R21" s="97">
        <f>IF(K21&gt;N21,M21-P21,M21)</f>
        <v>0</v>
      </c>
      <c r="S21" s="37"/>
      <c r="T21" s="38"/>
      <c r="U21" s="39"/>
      <c r="V21" s="39"/>
      <c r="W21" s="39"/>
      <c r="X21" s="39"/>
      <c r="Y21" s="39"/>
      <c r="Z21" s="39"/>
      <c r="AA21" s="44">
        <f t="shared" si="2"/>
        <v>0</v>
      </c>
      <c r="AB21" s="151">
        <f t="shared" si="6"/>
        <v>0</v>
      </c>
      <c r="AC21" s="146">
        <f t="shared" si="7"/>
        <v>0</v>
      </c>
      <c r="AD21" s="41">
        <f t="shared" si="7"/>
        <v>0</v>
      </c>
      <c r="AE21" s="41">
        <f t="shared" si="7"/>
        <v>0</v>
      </c>
      <c r="AF21" s="41">
        <f t="shared" si="7"/>
        <v>0</v>
      </c>
      <c r="AG21" s="41">
        <f t="shared" si="7"/>
        <v>0</v>
      </c>
      <c r="AH21" s="41">
        <f t="shared" si="7"/>
        <v>0</v>
      </c>
      <c r="AI21" s="41">
        <f t="shared" si="7"/>
        <v>0</v>
      </c>
      <c r="AJ21" s="144">
        <f>SUM(AC21:AI21)</f>
        <v>0</v>
      </c>
      <c r="AM21" s="43"/>
    </row>
    <row r="22" spans="1:39" s="42" customFormat="1" ht="15.75" thickBot="1">
      <c r="A22" s="117" t="s">
        <v>39</v>
      </c>
      <c r="B22" s="47"/>
      <c r="C22" s="107" t="s">
        <v>3</v>
      </c>
      <c r="D22" s="48">
        <f aca="true" t="shared" si="8" ref="D22:J22">SUM(D18:D21)</f>
        <v>0</v>
      </c>
      <c r="E22" s="48">
        <f t="shared" si="8"/>
        <v>0</v>
      </c>
      <c r="F22" s="48">
        <f t="shared" si="8"/>
        <v>0</v>
      </c>
      <c r="G22" s="48">
        <f t="shared" si="8"/>
        <v>0</v>
      </c>
      <c r="H22" s="48">
        <f t="shared" si="8"/>
        <v>0</v>
      </c>
      <c r="I22" s="48">
        <f t="shared" si="8"/>
        <v>0</v>
      </c>
      <c r="J22" s="48">
        <f t="shared" si="8"/>
        <v>0</v>
      </c>
      <c r="K22" s="111" t="s">
        <v>6</v>
      </c>
      <c r="L22" s="133">
        <f>SUM(L18:L21)</f>
        <v>0</v>
      </c>
      <c r="M22" s="110">
        <f>SUM(M18:M21)</f>
        <v>0</v>
      </c>
      <c r="N22" s="116" t="s">
        <v>6</v>
      </c>
      <c r="O22" s="58">
        <f>SUM(O18:O21)</f>
        <v>0</v>
      </c>
      <c r="P22" s="58">
        <f>SUM(P18:P21)</f>
        <v>0</v>
      </c>
      <c r="Q22" s="104">
        <f>SUM(Q18:Q21)</f>
        <v>0</v>
      </c>
      <c r="R22" s="101">
        <f>SUM(R18:R21)</f>
        <v>0</v>
      </c>
      <c r="S22" s="57" t="s">
        <v>6</v>
      </c>
      <c r="T22" s="50">
        <f aca="true" t="shared" si="9" ref="T22:Z22">SUM(T18:T21)</f>
        <v>0</v>
      </c>
      <c r="U22" s="51">
        <f t="shared" si="9"/>
        <v>0</v>
      </c>
      <c r="V22" s="51">
        <f t="shared" si="9"/>
        <v>0</v>
      </c>
      <c r="W22" s="51">
        <f t="shared" si="9"/>
        <v>0</v>
      </c>
      <c r="X22" s="51">
        <f t="shared" si="9"/>
        <v>0</v>
      </c>
      <c r="Y22" s="51">
        <f t="shared" si="9"/>
        <v>0</v>
      </c>
      <c r="Z22" s="51">
        <f t="shared" si="9"/>
        <v>0</v>
      </c>
      <c r="AA22" s="52">
        <f t="shared" si="2"/>
        <v>0</v>
      </c>
      <c r="AB22" s="152">
        <f t="shared" si="6"/>
        <v>0</v>
      </c>
      <c r="AC22" s="147">
        <f aca="true" t="shared" si="10" ref="AC22:AJ22">SUM(AC18:AC21)</f>
        <v>0</v>
      </c>
      <c r="AD22" s="53">
        <f t="shared" si="10"/>
        <v>0</v>
      </c>
      <c r="AE22" s="53">
        <f t="shared" si="10"/>
        <v>0</v>
      </c>
      <c r="AF22" s="53">
        <f t="shared" si="10"/>
        <v>0</v>
      </c>
      <c r="AG22" s="53">
        <f t="shared" si="10"/>
        <v>0</v>
      </c>
      <c r="AH22" s="53">
        <f t="shared" si="10"/>
        <v>0</v>
      </c>
      <c r="AI22" s="53">
        <f t="shared" si="10"/>
        <v>0</v>
      </c>
      <c r="AJ22" s="145">
        <f t="shared" si="10"/>
        <v>0</v>
      </c>
      <c r="AM22" s="43"/>
    </row>
    <row r="23" spans="1:39" s="42" customFormat="1" ht="14.25">
      <c r="A23" s="45"/>
      <c r="B23" s="32"/>
      <c r="C23" s="106"/>
      <c r="D23" s="33"/>
      <c r="E23" s="33"/>
      <c r="F23" s="33"/>
      <c r="G23" s="33"/>
      <c r="H23" s="140">
        <f t="shared" si="1"/>
        <v>0</v>
      </c>
      <c r="I23" s="34"/>
      <c r="J23" s="35"/>
      <c r="K23" s="98">
        <f>IF(ISERR(H23/J23)=TRUE,0,ROUND(H23/I23,6))</f>
        <v>0</v>
      </c>
      <c r="L23" s="135" t="str">
        <f>IF(C23="","0",IF(C23="DPP do 10.000 Kč","0",IF(C23="DPČ do 2.500 Kč","0",(0.34*((D23+F23+G23)/I23*J23)))))</f>
        <v>0</v>
      </c>
      <c r="M23" s="109">
        <f>IF(ISBLANK(D23)=TRUE,0,IF(C23="DPP nebo DPČ do 2500Kč",ROUND(((D23+G23)/(I23))*J23,6),(IF(C23="100% úvazek pro projekt",($D23+$E23+F23+G23),ROUND(((F23+D23+E23+G23)*J23/I23),6)))))</f>
        <v>0</v>
      </c>
      <c r="N23" s="36"/>
      <c r="O23" s="113" t="str">
        <f>IF(C23="","0",IF(C23="DPP do 10.000 Kč","0",IF(C23="DPČ do 2.500 Kč","0",(0.34*P23))))</f>
        <v>0</v>
      </c>
      <c r="P23" s="103">
        <f>IF(D23="","",IF(ISBLANK(N23)=TRUE,"doplň HODINOVOU SAZBU",IF(K23&gt;N23,(K23-N23)*J23,0)))</f>
      </c>
      <c r="Q23" s="96" t="str">
        <f>IF(K23&gt;N23,L23-O23,L23)</f>
        <v>0</v>
      </c>
      <c r="R23" s="97">
        <f>IF(K23&gt;N23,M23-P23,M23)</f>
        <v>0</v>
      </c>
      <c r="S23" s="37"/>
      <c r="T23" s="38"/>
      <c r="U23" s="39"/>
      <c r="V23" s="39"/>
      <c r="W23" s="39"/>
      <c r="X23" s="39"/>
      <c r="Y23" s="39"/>
      <c r="Z23" s="39"/>
      <c r="AA23" s="44">
        <f t="shared" si="2"/>
        <v>0</v>
      </c>
      <c r="AB23" s="148">
        <f t="shared" si="6"/>
        <v>0</v>
      </c>
      <c r="AC23" s="146">
        <f aca="true" t="shared" si="11" ref="AC23:AI26">IF(ISERR(($Q23+$R23)*T23/$AA23/$S23)=TRUE,0,(ROUND(($Q23+$R23)*T23/$AA23/$S23,6)))</f>
        <v>0</v>
      </c>
      <c r="AD23" s="41">
        <f t="shared" si="11"/>
        <v>0</v>
      </c>
      <c r="AE23" s="41">
        <f t="shared" si="11"/>
        <v>0</v>
      </c>
      <c r="AF23" s="41">
        <f t="shared" si="11"/>
        <v>0</v>
      </c>
      <c r="AG23" s="41">
        <f t="shared" si="11"/>
        <v>0</v>
      </c>
      <c r="AH23" s="41">
        <f t="shared" si="11"/>
        <v>0</v>
      </c>
      <c r="AI23" s="41">
        <f t="shared" si="11"/>
        <v>0</v>
      </c>
      <c r="AJ23" s="144">
        <f>SUM(AC23:AI23)</f>
        <v>0</v>
      </c>
      <c r="AM23" s="43"/>
    </row>
    <row r="24" spans="1:39" s="42" customFormat="1" ht="14.25">
      <c r="A24" s="45"/>
      <c r="B24" s="32"/>
      <c r="C24" s="106"/>
      <c r="D24" s="33"/>
      <c r="E24" s="33"/>
      <c r="F24" s="33"/>
      <c r="G24" s="33"/>
      <c r="H24" s="140">
        <f t="shared" si="1"/>
        <v>0</v>
      </c>
      <c r="I24" s="34"/>
      <c r="J24" s="35"/>
      <c r="K24" s="98">
        <f>IF(ISERR(H24/J24)=TRUE,0,ROUND(H24/I24,6))</f>
        <v>0</v>
      </c>
      <c r="L24" s="135" t="str">
        <f>IF(C24="","0",IF(C24="DPP do 10.000 Kč","0",IF(C24="DPČ do 2.500 Kč","0",(0.34*((D24+F24+G24)/I24*J24)))))</f>
        <v>0</v>
      </c>
      <c r="M24" s="109">
        <f>IF(ISBLANK(D24)=TRUE,0,IF(C24="DPP nebo DPČ do 2500Kč",ROUND(((D24+G24)/(I24))*J24,6),(IF(C24="100% úvazek pro projekt",($D24+$E24+F24+G24),ROUND(((F24+D24+E24+G24)*J24/I24),6)))))</f>
        <v>0</v>
      </c>
      <c r="N24" s="36"/>
      <c r="O24" s="113" t="str">
        <f>IF(C24="","0",IF(C24="DPP do 10.000 Kč","0",IF(C24="DPČ do 2.500 Kč","0",(0.34*P24))))</f>
        <v>0</v>
      </c>
      <c r="P24" s="103">
        <f>IF(D24="","",IF(ISBLANK(N24)=TRUE,"doplň HODINOVOU SAZBU",IF(K24&gt;N24,(K24-N24)*J24,0)))</f>
      </c>
      <c r="Q24" s="96" t="str">
        <f>IF(K24&gt;N24,L24-O24,L24)</f>
        <v>0</v>
      </c>
      <c r="R24" s="97">
        <f>IF(K24&gt;N24,M24-P24,M24)</f>
        <v>0</v>
      </c>
      <c r="S24" s="37"/>
      <c r="T24" s="38"/>
      <c r="U24" s="39"/>
      <c r="V24" s="39"/>
      <c r="W24" s="39"/>
      <c r="X24" s="56"/>
      <c r="Y24" s="56"/>
      <c r="Z24" s="39"/>
      <c r="AA24" s="44">
        <f t="shared" si="2"/>
        <v>0</v>
      </c>
      <c r="AB24" s="149">
        <f t="shared" si="6"/>
        <v>0</v>
      </c>
      <c r="AC24" s="146">
        <f t="shared" si="11"/>
        <v>0</v>
      </c>
      <c r="AD24" s="41">
        <f t="shared" si="11"/>
        <v>0</v>
      </c>
      <c r="AE24" s="41">
        <f t="shared" si="11"/>
        <v>0</v>
      </c>
      <c r="AF24" s="41">
        <f t="shared" si="11"/>
        <v>0</v>
      </c>
      <c r="AG24" s="41">
        <f t="shared" si="11"/>
        <v>0</v>
      </c>
      <c r="AH24" s="41">
        <f t="shared" si="11"/>
        <v>0</v>
      </c>
      <c r="AI24" s="41">
        <f t="shared" si="11"/>
        <v>0</v>
      </c>
      <c r="AJ24" s="144">
        <f>SUM(AC24:AI24)</f>
        <v>0</v>
      </c>
      <c r="AM24" s="43"/>
    </row>
    <row r="25" spans="1:39" s="42" customFormat="1" ht="14.25">
      <c r="A25" s="45"/>
      <c r="B25" s="32"/>
      <c r="C25" s="106"/>
      <c r="D25" s="33"/>
      <c r="E25" s="33"/>
      <c r="F25" s="33"/>
      <c r="G25" s="33"/>
      <c r="H25" s="140">
        <f t="shared" si="1"/>
        <v>0</v>
      </c>
      <c r="I25" s="34"/>
      <c r="J25" s="35"/>
      <c r="K25" s="98">
        <f>IF(ISERR(H25/J25)=TRUE,0,ROUND(H25/I25,6))</f>
        <v>0</v>
      </c>
      <c r="L25" s="135" t="str">
        <f>IF(C25="","0",IF(C25="DPP do 10.000 Kč","0",IF(C25="DPČ do 2.500 Kč","0",(0.34*((D25+F25+G25)/I25*J25)))))</f>
        <v>0</v>
      </c>
      <c r="M25" s="109">
        <f>IF(ISBLANK(D25)=TRUE,0,IF(C25="DPP nebo DPČ do 2500Kč",ROUND(((D25+G25)/(I25))*J25,6),(IF(C25="100% úvazek pro projekt",($D25+$E25+F25+G25),ROUND(((F25+D25+E25+G25)*J25/I25),6)))))</f>
        <v>0</v>
      </c>
      <c r="N25" s="36"/>
      <c r="O25" s="113" t="str">
        <f>IF(C25="","0",IF(C25="DPP do 10.000 Kč","0",IF(C25="DPČ do 2.500 Kč","0",(0.34*P25))))</f>
        <v>0</v>
      </c>
      <c r="P25" s="103">
        <f>IF(D25="","",IF(ISBLANK(N25)=TRUE,"doplň HODINOVOU SAZBU",IF(K25&gt;N25,(K25-N25)*J25,0)))</f>
      </c>
      <c r="Q25" s="96" t="str">
        <f>IF(K25&gt;N25,L25-O25,L25)</f>
        <v>0</v>
      </c>
      <c r="R25" s="97">
        <f>IF(K25&gt;N25,M25-P25,M25)</f>
        <v>0</v>
      </c>
      <c r="S25" s="37"/>
      <c r="T25" s="38"/>
      <c r="U25" s="39"/>
      <c r="V25" s="39"/>
      <c r="W25" s="39"/>
      <c r="X25" s="39"/>
      <c r="Y25" s="39"/>
      <c r="Z25" s="39"/>
      <c r="AA25" s="44">
        <f t="shared" si="2"/>
        <v>0</v>
      </c>
      <c r="AB25" s="149">
        <f t="shared" si="6"/>
        <v>0</v>
      </c>
      <c r="AC25" s="146">
        <f t="shared" si="11"/>
        <v>0</v>
      </c>
      <c r="AD25" s="41">
        <f t="shared" si="11"/>
        <v>0</v>
      </c>
      <c r="AE25" s="41">
        <f t="shared" si="11"/>
        <v>0</v>
      </c>
      <c r="AF25" s="41">
        <f t="shared" si="11"/>
        <v>0</v>
      </c>
      <c r="AG25" s="41">
        <f t="shared" si="11"/>
        <v>0</v>
      </c>
      <c r="AH25" s="41">
        <f t="shared" si="11"/>
        <v>0</v>
      </c>
      <c r="AI25" s="41">
        <f t="shared" si="11"/>
        <v>0</v>
      </c>
      <c r="AJ25" s="144">
        <f>SUM(AC25:AI25)</f>
        <v>0</v>
      </c>
      <c r="AM25" s="43"/>
    </row>
    <row r="26" spans="1:39" s="42" customFormat="1" ht="15" thickBot="1">
      <c r="A26" s="46"/>
      <c r="B26" s="32"/>
      <c r="C26" s="106"/>
      <c r="D26" s="33"/>
      <c r="E26" s="33"/>
      <c r="F26" s="33"/>
      <c r="G26" s="33"/>
      <c r="H26" s="140">
        <f t="shared" si="1"/>
        <v>0</v>
      </c>
      <c r="I26" s="34"/>
      <c r="J26" s="35"/>
      <c r="K26" s="98">
        <f>IF(ISERR(H26/J26)=TRUE,0,ROUND(H26/I26,6))</f>
        <v>0</v>
      </c>
      <c r="L26" s="135" t="str">
        <f>IF(C26="","0",IF(C26="DPP do 10.000 Kč","0",IF(C26="DPČ do 2.500 Kč","0",(0.34*((D26+F26+G26)/I26*J26)))))</f>
        <v>0</v>
      </c>
      <c r="M26" s="109">
        <f>IF(ISBLANK(D26)=TRUE,0,IF(C26="DPP nebo DPČ do 2500Kč",ROUND(((D26+G26)/(I26))*J26,6),(IF(C26="100% úvazek pro projekt",($D26+$E26+F26+G26),ROUND(((F26+D26+E26+G26)*J26/I26),6)))))</f>
        <v>0</v>
      </c>
      <c r="N26" s="36"/>
      <c r="O26" s="113" t="str">
        <f>IF(C26="","0",IF(C26="DPP do 10.000 Kč","0",IF(C26="DPČ do 2.500 Kč","0",(0.34*P26))))</f>
        <v>0</v>
      </c>
      <c r="P26" s="103">
        <f>IF(D26="","",IF(ISBLANK(N26)=TRUE,"doplň HODINOVOU SAZBU",IF(K26&gt;N26,(K26-N26)*J26,0)))</f>
      </c>
      <c r="Q26" s="96" t="str">
        <f>IF(K26&gt;N26,L26-O26,L26)</f>
        <v>0</v>
      </c>
      <c r="R26" s="97">
        <f>IF(K26&gt;N26,M26-P26,M26)</f>
        <v>0</v>
      </c>
      <c r="S26" s="37"/>
      <c r="T26" s="38"/>
      <c r="U26" s="39"/>
      <c r="V26" s="39"/>
      <c r="W26" s="39"/>
      <c r="X26" s="39"/>
      <c r="Y26" s="39"/>
      <c r="Z26" s="39"/>
      <c r="AA26" s="44">
        <f t="shared" si="2"/>
        <v>0</v>
      </c>
      <c r="AB26" s="150">
        <f t="shared" si="6"/>
        <v>0</v>
      </c>
      <c r="AC26" s="146">
        <f t="shared" si="11"/>
        <v>0</v>
      </c>
      <c r="AD26" s="41">
        <f t="shared" si="11"/>
        <v>0</v>
      </c>
      <c r="AE26" s="41">
        <f t="shared" si="11"/>
        <v>0</v>
      </c>
      <c r="AF26" s="41">
        <f t="shared" si="11"/>
        <v>0</v>
      </c>
      <c r="AG26" s="41">
        <f t="shared" si="11"/>
        <v>0</v>
      </c>
      <c r="AH26" s="41">
        <f t="shared" si="11"/>
        <v>0</v>
      </c>
      <c r="AI26" s="41">
        <f t="shared" si="11"/>
        <v>0</v>
      </c>
      <c r="AJ26" s="144">
        <f>SUM(AC26:AI26)</f>
        <v>0</v>
      </c>
      <c r="AM26" s="43"/>
    </row>
    <row r="27" spans="1:39" s="42" customFormat="1" ht="15.75" thickBot="1">
      <c r="A27" s="117" t="s">
        <v>39</v>
      </c>
      <c r="B27" s="47"/>
      <c r="C27" s="107" t="s">
        <v>3</v>
      </c>
      <c r="D27" s="48">
        <f aca="true" t="shared" si="12" ref="D27:J27">SUM(D23:D26)</f>
        <v>0</v>
      </c>
      <c r="E27" s="48">
        <f t="shared" si="12"/>
        <v>0</v>
      </c>
      <c r="F27" s="48">
        <f t="shared" si="12"/>
        <v>0</v>
      </c>
      <c r="G27" s="48">
        <f t="shared" si="12"/>
        <v>0</v>
      </c>
      <c r="H27" s="141">
        <f t="shared" si="12"/>
        <v>0</v>
      </c>
      <c r="I27" s="48">
        <f t="shared" si="12"/>
        <v>0</v>
      </c>
      <c r="J27" s="48">
        <f t="shared" si="12"/>
        <v>0</v>
      </c>
      <c r="K27" s="111" t="s">
        <v>6</v>
      </c>
      <c r="L27" s="133">
        <f>SUM(L23:L26)</f>
        <v>0</v>
      </c>
      <c r="M27" s="110">
        <f>SUM(M23:M26)</f>
        <v>0</v>
      </c>
      <c r="N27" s="115" t="s">
        <v>6</v>
      </c>
      <c r="O27" s="114">
        <f>SUM(O23:O26)</f>
        <v>0</v>
      </c>
      <c r="P27" s="58">
        <f>SUM(P23:P26)</f>
        <v>0</v>
      </c>
      <c r="Q27" s="104">
        <f>SUM(Q23:Q26)</f>
        <v>0</v>
      </c>
      <c r="R27" s="101">
        <f>SUM(R23:R26)</f>
        <v>0</v>
      </c>
      <c r="S27" s="59" t="s">
        <v>6</v>
      </c>
      <c r="T27" s="50">
        <f aca="true" t="shared" si="13" ref="T27:Z27">SUM(T23:T26)</f>
        <v>0</v>
      </c>
      <c r="U27" s="51">
        <f t="shared" si="13"/>
        <v>0</v>
      </c>
      <c r="V27" s="51">
        <f t="shared" si="13"/>
        <v>0</v>
      </c>
      <c r="W27" s="51">
        <f t="shared" si="13"/>
        <v>0</v>
      </c>
      <c r="X27" s="51">
        <f t="shared" si="13"/>
        <v>0</v>
      </c>
      <c r="Y27" s="51">
        <f t="shared" si="13"/>
        <v>0</v>
      </c>
      <c r="Z27" s="51">
        <f t="shared" si="13"/>
        <v>0</v>
      </c>
      <c r="AA27" s="52">
        <f t="shared" si="2"/>
        <v>0</v>
      </c>
      <c r="AB27" s="155"/>
      <c r="AC27" s="147">
        <f aca="true" t="shared" si="14" ref="AC27:AJ27">SUM(AC23:AC26)</f>
        <v>0</v>
      </c>
      <c r="AD27" s="53">
        <f t="shared" si="14"/>
        <v>0</v>
      </c>
      <c r="AE27" s="53">
        <f t="shared" si="14"/>
        <v>0</v>
      </c>
      <c r="AF27" s="53">
        <f t="shared" si="14"/>
        <v>0</v>
      </c>
      <c r="AG27" s="53">
        <f t="shared" si="14"/>
        <v>0</v>
      </c>
      <c r="AH27" s="53">
        <f t="shared" si="14"/>
        <v>0</v>
      </c>
      <c r="AI27" s="53">
        <f t="shared" si="14"/>
        <v>0</v>
      </c>
      <c r="AJ27" s="145">
        <f t="shared" si="14"/>
        <v>0</v>
      </c>
      <c r="AK27" s="142"/>
      <c r="AL27" s="60"/>
      <c r="AM27" s="43"/>
    </row>
    <row r="28" spans="1:39" s="42" customFormat="1" ht="15">
      <c r="A28" s="45"/>
      <c r="B28" s="32"/>
      <c r="C28" s="106"/>
      <c r="D28" s="33"/>
      <c r="E28" s="33"/>
      <c r="F28" s="33"/>
      <c r="G28" s="33"/>
      <c r="H28" s="140">
        <f t="shared" si="1"/>
        <v>0</v>
      </c>
      <c r="I28" s="34"/>
      <c r="J28" s="35"/>
      <c r="K28" s="98">
        <f>IF(ISERR(H28/J28)=TRUE,0,ROUND(H28/I28,6))</f>
        <v>0</v>
      </c>
      <c r="L28" s="135" t="str">
        <f>IF(C28="","0",IF(C28="DPP do 10.000 Kč","0",IF(C28="DPČ do 2.500 Kč","0",(0.34*((D28+F28+G28)/I28*J28)))))</f>
        <v>0</v>
      </c>
      <c r="M28" s="109">
        <f>IF(ISBLANK(D28)=TRUE,0,IF(C28="DPP nebo DPČ do 2500Kč",ROUND(((D28+G28)/(I28))*J28,6),(IF(C28="100% úvazek pro projekt",($D28+$E28+F28+G28),ROUND(((F28+D28+E28+G28)*J28/I28),6)))))</f>
        <v>0</v>
      </c>
      <c r="N28" s="36"/>
      <c r="O28" s="113" t="str">
        <f>IF(C28="","0",IF(C28="DPP do 10.000 Kč","0",IF(C28="DPČ do 2.500 Kč","0",(0.34*P28))))</f>
        <v>0</v>
      </c>
      <c r="P28" s="103">
        <f>IF(D28="","",IF(ISBLANK(N28)=TRUE,"doplň HODINOVOU SAZBU",IF(K28&gt;N28,(K28-N28)*J28,0)))</f>
      </c>
      <c r="Q28" s="96" t="str">
        <f>IF(K28&gt;N28,L28-O28,L28)</f>
        <v>0</v>
      </c>
      <c r="R28" s="97">
        <f>IF(K28&gt;N28,M28-P28,M28)</f>
        <v>0</v>
      </c>
      <c r="S28" s="37"/>
      <c r="T28" s="38"/>
      <c r="U28" s="39"/>
      <c r="V28" s="39"/>
      <c r="W28" s="39"/>
      <c r="X28" s="39"/>
      <c r="Y28" s="39"/>
      <c r="Z28" s="39"/>
      <c r="AA28" s="44">
        <f t="shared" si="2"/>
        <v>0</v>
      </c>
      <c r="AB28" s="153">
        <f>J28</f>
        <v>0</v>
      </c>
      <c r="AC28" s="146">
        <f aca="true" t="shared" si="15" ref="AC28:AI31">IF(ISERR(($Q28+$R28)*T28/$AA28/$S28)=TRUE,0,(ROUND(($Q28+$R28)*T28/$AA28/$S28,6)))</f>
        <v>0</v>
      </c>
      <c r="AD28" s="41">
        <f t="shared" si="15"/>
        <v>0</v>
      </c>
      <c r="AE28" s="41">
        <f t="shared" si="15"/>
        <v>0</v>
      </c>
      <c r="AF28" s="41">
        <f t="shared" si="15"/>
        <v>0</v>
      </c>
      <c r="AG28" s="41">
        <f t="shared" si="15"/>
        <v>0</v>
      </c>
      <c r="AH28" s="41">
        <f t="shared" si="15"/>
        <v>0</v>
      </c>
      <c r="AI28" s="41">
        <f t="shared" si="15"/>
        <v>0</v>
      </c>
      <c r="AJ28" s="144">
        <f>SUM(AC28:AI28)</f>
        <v>0</v>
      </c>
      <c r="AK28" s="142"/>
      <c r="AL28" s="60"/>
      <c r="AM28" s="43"/>
    </row>
    <row r="29" spans="1:39" s="42" customFormat="1" ht="15">
      <c r="A29" s="45"/>
      <c r="B29" s="32"/>
      <c r="C29" s="106"/>
      <c r="D29" s="33"/>
      <c r="E29" s="33"/>
      <c r="F29" s="33"/>
      <c r="G29" s="33"/>
      <c r="H29" s="140">
        <f t="shared" si="1"/>
        <v>0</v>
      </c>
      <c r="I29" s="34"/>
      <c r="J29" s="35"/>
      <c r="K29" s="98">
        <f>IF(ISERR(H29/J29)=TRUE,0,ROUND(H29/I29,6))</f>
        <v>0</v>
      </c>
      <c r="L29" s="135" t="str">
        <f>IF(C29="","0",IF(C29="DPP do 10.000 Kč","0",IF(C29="DPČ do 2.500 Kč","0",(0.34*((D29+F29+G29)/I29*J29)))))</f>
        <v>0</v>
      </c>
      <c r="M29" s="109">
        <f>IF(ISBLANK(D29)=TRUE,0,IF(C29="DPP nebo DPČ do 2500Kč",ROUND(((D29+G29)/(I29))*J29,6),(IF(C29="100% úvazek pro projekt",($D29+$E29+F29+G29),ROUND(((F29+D29+E29+G29)*J29/I29),6)))))</f>
        <v>0</v>
      </c>
      <c r="N29" s="36"/>
      <c r="O29" s="113" t="str">
        <f>IF(C29="","0",IF(C29="DPP do 10.000 Kč","0",IF(C29="DPČ do 2.500 Kč","0",(0.34*P29))))</f>
        <v>0</v>
      </c>
      <c r="P29" s="103">
        <f>IF(D29="","",IF(ISBLANK(N29)=TRUE,"doplň HODINOVOU SAZBU",IF(K29&gt;N29,(K29-N29)*J29,0)))</f>
      </c>
      <c r="Q29" s="96" t="str">
        <f>IF(K29&gt;N29,L29-O29,L29)</f>
        <v>0</v>
      </c>
      <c r="R29" s="97">
        <f>IF(K29&gt;N29,M29-P29,M29)</f>
        <v>0</v>
      </c>
      <c r="S29" s="37"/>
      <c r="T29" s="38"/>
      <c r="U29" s="39"/>
      <c r="V29" s="39"/>
      <c r="W29" s="56"/>
      <c r="X29" s="56"/>
      <c r="Y29" s="56"/>
      <c r="Z29" s="39"/>
      <c r="AA29" s="44">
        <f t="shared" si="2"/>
        <v>0</v>
      </c>
      <c r="AB29" s="149">
        <f>J29</f>
        <v>0</v>
      </c>
      <c r="AC29" s="146">
        <f t="shared" si="15"/>
        <v>0</v>
      </c>
      <c r="AD29" s="41">
        <f t="shared" si="15"/>
        <v>0</v>
      </c>
      <c r="AE29" s="41">
        <f t="shared" si="15"/>
        <v>0</v>
      </c>
      <c r="AF29" s="41">
        <f t="shared" si="15"/>
        <v>0</v>
      </c>
      <c r="AG29" s="41">
        <f t="shared" si="15"/>
        <v>0</v>
      </c>
      <c r="AH29" s="41">
        <f t="shared" si="15"/>
        <v>0</v>
      </c>
      <c r="AI29" s="41">
        <f t="shared" si="15"/>
        <v>0</v>
      </c>
      <c r="AJ29" s="144">
        <f>SUM(AC29:AI29)</f>
        <v>0</v>
      </c>
      <c r="AK29" s="142"/>
      <c r="AL29" s="60"/>
      <c r="AM29" s="43"/>
    </row>
    <row r="30" spans="1:39" s="42" customFormat="1" ht="14.25">
      <c r="A30" s="45"/>
      <c r="B30" s="32"/>
      <c r="C30" s="106"/>
      <c r="D30" s="33"/>
      <c r="E30" s="33"/>
      <c r="F30" s="33"/>
      <c r="G30" s="33"/>
      <c r="H30" s="140">
        <f t="shared" si="1"/>
        <v>0</v>
      </c>
      <c r="I30" s="34"/>
      <c r="J30" s="35"/>
      <c r="K30" s="98">
        <f>IF(ISERR(H30/J30)=TRUE,0,ROUND(H30/I30,6))</f>
        <v>0</v>
      </c>
      <c r="L30" s="135" t="str">
        <f>IF(C30="","0",IF(C30="DPP do 10.000 Kč","0",IF(C30="DPČ do 2.500 Kč","0",(0.34*((D30+F30+G30)/I30*J30)))))</f>
        <v>0</v>
      </c>
      <c r="M30" s="109">
        <f>IF(ISBLANK(D30)=TRUE,0,IF(C30="DPP nebo DPČ do 2500Kč",ROUND(((D30+G30)/(I30))*J30,6),(IF(C30="100% úvazek pro projekt",($D30+$E30+F30+G30),ROUND(((F30+D30+E30+G30)*J30/I30),6)))))</f>
        <v>0</v>
      </c>
      <c r="N30" s="36"/>
      <c r="O30" s="113" t="str">
        <f>IF(C30="","0",IF(C30="DPP do 10.000 Kč","0",IF(C30="DPČ do 2.500 Kč","0",(0.34*P30))))</f>
        <v>0</v>
      </c>
      <c r="P30" s="103">
        <f>IF(D30="","",IF(ISBLANK(N30)=TRUE,"doplň HODINOVOU SAZBU",IF(K30&gt;N30,(K30-N30)*J30,0)))</f>
      </c>
      <c r="Q30" s="96" t="str">
        <f>IF(K30&gt;N30,L30-O30,L30)</f>
        <v>0</v>
      </c>
      <c r="R30" s="97">
        <f>IF(K30&gt;N30,M30-P30,M30)</f>
        <v>0</v>
      </c>
      <c r="S30" s="37"/>
      <c r="T30" s="38"/>
      <c r="U30" s="39"/>
      <c r="V30" s="39"/>
      <c r="W30" s="39"/>
      <c r="X30" s="39"/>
      <c r="Y30" s="39"/>
      <c r="Z30" s="39"/>
      <c r="AA30" s="44">
        <f t="shared" si="2"/>
        <v>0</v>
      </c>
      <c r="AB30" s="149">
        <f>J30</f>
        <v>0</v>
      </c>
      <c r="AC30" s="146">
        <f t="shared" si="15"/>
        <v>0</v>
      </c>
      <c r="AD30" s="41">
        <f t="shared" si="15"/>
        <v>0</v>
      </c>
      <c r="AE30" s="41">
        <f t="shared" si="15"/>
        <v>0</v>
      </c>
      <c r="AF30" s="41">
        <f t="shared" si="15"/>
        <v>0</v>
      </c>
      <c r="AG30" s="41">
        <f t="shared" si="15"/>
        <v>0</v>
      </c>
      <c r="AH30" s="41">
        <f t="shared" si="15"/>
        <v>0</v>
      </c>
      <c r="AI30" s="41">
        <f t="shared" si="15"/>
        <v>0</v>
      </c>
      <c r="AJ30" s="144">
        <f>SUM(AC30:AI30)</f>
        <v>0</v>
      </c>
      <c r="AK30" s="66"/>
      <c r="AL30" s="60"/>
      <c r="AM30" s="43"/>
    </row>
    <row r="31" spans="1:39" s="42" customFormat="1" ht="15" thickBot="1">
      <c r="A31" s="46"/>
      <c r="B31" s="61"/>
      <c r="C31" s="106"/>
      <c r="D31" s="33"/>
      <c r="E31" s="33"/>
      <c r="F31" s="33"/>
      <c r="G31" s="33"/>
      <c r="H31" s="140">
        <f t="shared" si="1"/>
        <v>0</v>
      </c>
      <c r="I31" s="34"/>
      <c r="J31" s="35"/>
      <c r="K31" s="98">
        <f>IF(ISERR(H31/J31)=TRUE,0,ROUND(H31/I31,6))</f>
        <v>0</v>
      </c>
      <c r="L31" s="135" t="str">
        <f>IF(C31="","0",IF(C31="DPP do 10.000 Kč","0",IF(C31="DPČ do 2.500 Kč","0",(0.34*((D31+F31+G31)/I31*J31)))))</f>
        <v>0</v>
      </c>
      <c r="M31" s="109">
        <f>IF(ISBLANK(D31)=TRUE,0,IF(C31="DPP nebo DPČ do 2500Kč",ROUND(((D31+G31)/(I31))*J31,6),(IF(C31="100% úvazek pro projekt",($D31+$E31+F31+G31),ROUND(((F31+D31+E31+G31)*J31/I31),6)))))</f>
        <v>0</v>
      </c>
      <c r="N31" s="36"/>
      <c r="O31" s="113" t="str">
        <f>IF(C31="","0",IF(C31="DPP do 10.000 Kč","0",IF(C31="DPČ do 2.500 Kč","0",(0.34*P31))))</f>
        <v>0</v>
      </c>
      <c r="P31" s="103">
        <f>IF(D31="","",IF(ISBLANK(N31)=TRUE,"doplň HODINOVOU SAZBU",IF(K31&gt;N31,(K31-N31)*J31,0)))</f>
      </c>
      <c r="Q31" s="96" t="str">
        <f>IF(K31&gt;N31,L31-O31,L31)</f>
        <v>0</v>
      </c>
      <c r="R31" s="97">
        <f>IF(K31&gt;N31,M31-P31,M31)</f>
        <v>0</v>
      </c>
      <c r="S31" s="37"/>
      <c r="T31" s="38"/>
      <c r="U31" s="39"/>
      <c r="V31" s="39"/>
      <c r="W31" s="39"/>
      <c r="X31" s="39"/>
      <c r="Y31" s="39"/>
      <c r="Z31" s="39"/>
      <c r="AA31" s="44">
        <f t="shared" si="2"/>
        <v>0</v>
      </c>
      <c r="AB31" s="151">
        <f>J31</f>
        <v>0</v>
      </c>
      <c r="AC31" s="146">
        <f t="shared" si="15"/>
        <v>0</v>
      </c>
      <c r="AD31" s="41">
        <f t="shared" si="15"/>
        <v>0</v>
      </c>
      <c r="AE31" s="41">
        <f t="shared" si="15"/>
        <v>0</v>
      </c>
      <c r="AF31" s="41">
        <f t="shared" si="15"/>
        <v>0</v>
      </c>
      <c r="AG31" s="41">
        <f t="shared" si="15"/>
        <v>0</v>
      </c>
      <c r="AH31" s="41">
        <f t="shared" si="15"/>
        <v>0</v>
      </c>
      <c r="AI31" s="41">
        <f t="shared" si="15"/>
        <v>0</v>
      </c>
      <c r="AJ31" s="144">
        <f>SUM(AC31:AI31)</f>
        <v>0</v>
      </c>
      <c r="AK31" s="66"/>
      <c r="AM31" s="43"/>
    </row>
    <row r="32" spans="1:39" s="42" customFormat="1" ht="15.75" thickBot="1">
      <c r="A32" s="117" t="s">
        <v>39</v>
      </c>
      <c r="B32" s="47"/>
      <c r="C32" s="107" t="s">
        <v>3</v>
      </c>
      <c r="D32" s="48">
        <f aca="true" t="shared" si="16" ref="D32:J32">SUM(D28:D31)</f>
        <v>0</v>
      </c>
      <c r="E32" s="48">
        <f t="shared" si="16"/>
        <v>0</v>
      </c>
      <c r="F32" s="48">
        <f t="shared" si="16"/>
        <v>0</v>
      </c>
      <c r="G32" s="48">
        <f t="shared" si="16"/>
        <v>0</v>
      </c>
      <c r="H32" s="141">
        <f t="shared" si="16"/>
        <v>0</v>
      </c>
      <c r="I32" s="48">
        <f t="shared" si="16"/>
        <v>0</v>
      </c>
      <c r="J32" s="48">
        <f t="shared" si="16"/>
        <v>0</v>
      </c>
      <c r="K32" s="111" t="s">
        <v>6</v>
      </c>
      <c r="L32" s="133">
        <f>SUM(L28:L31)</f>
        <v>0</v>
      </c>
      <c r="M32" s="110">
        <f>SUM(M28:M31)</f>
        <v>0</v>
      </c>
      <c r="N32" s="115" t="s">
        <v>6</v>
      </c>
      <c r="O32" s="114">
        <f>SUM(O28:O31)</f>
        <v>0</v>
      </c>
      <c r="P32" s="58">
        <f>SUM(P28:P31)</f>
        <v>0</v>
      </c>
      <c r="Q32" s="104">
        <f>SUM(Q28:Q31)</f>
        <v>0</v>
      </c>
      <c r="R32" s="101">
        <f>SUM(R28:R31)</f>
        <v>0</v>
      </c>
      <c r="S32" s="59" t="s">
        <v>6</v>
      </c>
      <c r="T32" s="50">
        <f aca="true" t="shared" si="17" ref="T32:Z32">SUM(T28:T31)</f>
        <v>0</v>
      </c>
      <c r="U32" s="51">
        <f t="shared" si="17"/>
        <v>0</v>
      </c>
      <c r="V32" s="51">
        <f t="shared" si="17"/>
        <v>0</v>
      </c>
      <c r="W32" s="51">
        <f t="shared" si="17"/>
        <v>0</v>
      </c>
      <c r="X32" s="51">
        <f t="shared" si="17"/>
        <v>0</v>
      </c>
      <c r="Y32" s="51">
        <f t="shared" si="17"/>
        <v>0</v>
      </c>
      <c r="Z32" s="51">
        <f t="shared" si="17"/>
        <v>0</v>
      </c>
      <c r="AA32" s="52">
        <f t="shared" si="2"/>
        <v>0</v>
      </c>
      <c r="AB32" s="152"/>
      <c r="AC32" s="147">
        <f aca="true" t="shared" si="18" ref="AC32:AJ32">SUM(AC28:AC31)</f>
        <v>0</v>
      </c>
      <c r="AD32" s="53">
        <f t="shared" si="18"/>
        <v>0</v>
      </c>
      <c r="AE32" s="53">
        <f t="shared" si="18"/>
        <v>0</v>
      </c>
      <c r="AF32" s="53">
        <f t="shared" si="18"/>
        <v>0</v>
      </c>
      <c r="AG32" s="53">
        <f t="shared" si="18"/>
        <v>0</v>
      </c>
      <c r="AH32" s="53">
        <f t="shared" si="18"/>
        <v>0</v>
      </c>
      <c r="AI32" s="53">
        <f t="shared" si="18"/>
        <v>0</v>
      </c>
      <c r="AJ32" s="145">
        <f t="shared" si="18"/>
        <v>0</v>
      </c>
      <c r="AM32" s="43"/>
    </row>
    <row r="33" spans="1:39" s="42" customFormat="1" ht="14.25">
      <c r="A33" s="45"/>
      <c r="B33" s="32"/>
      <c r="C33" s="106"/>
      <c r="D33" s="33"/>
      <c r="E33" s="33"/>
      <c r="F33" s="33"/>
      <c r="G33" s="33"/>
      <c r="H33" s="140">
        <f t="shared" si="1"/>
        <v>0</v>
      </c>
      <c r="I33" s="34"/>
      <c r="J33" s="35"/>
      <c r="K33" s="98">
        <f>IF(ISERR(H33/J33)=TRUE,0,ROUND(H33/I33,6))</f>
        <v>0</v>
      </c>
      <c r="L33" s="135" t="str">
        <f>IF(C33="","0",IF(C33="DPP do 10.000 Kč","0",IF(C33="DPČ do 2.500 Kč","0",(0.34*((D33+F33+G33)/I33*J33)))))</f>
        <v>0</v>
      </c>
      <c r="M33" s="109">
        <f>IF(ISBLANK(D33)=TRUE,0,IF(C33="DPP nebo DPČ do 2500Kč",ROUND(((D33+G33)/(I33))*J33,6),(IF(C33="100% úvazek pro projekt",($D33+$E33+F33+G33),ROUND(((F33+D33+E33+G33)*J33/I33),6)))))</f>
        <v>0</v>
      </c>
      <c r="N33" s="36"/>
      <c r="O33" s="113" t="str">
        <f>IF(C33="","0",IF(C33="DPP do 10.000 Kč","0",IF(C33="DPČ do 2.500 Kč","0",(0.34*P33))))</f>
        <v>0</v>
      </c>
      <c r="P33" s="103">
        <f>IF(D33="","",IF(ISBLANK(N33)=TRUE,"doplň HODINOVOU SAZBU",IF(K33&gt;N33,(K33-N33)*J33,0)))</f>
      </c>
      <c r="Q33" s="96" t="str">
        <f>IF(K33&gt;N33,L33-O33,L33)</f>
        <v>0</v>
      </c>
      <c r="R33" s="97">
        <f>IF(K33&gt;N33,M33-P33,M33)</f>
        <v>0</v>
      </c>
      <c r="S33" s="37"/>
      <c r="T33" s="38"/>
      <c r="U33" s="39"/>
      <c r="V33" s="39"/>
      <c r="W33" s="39"/>
      <c r="X33" s="39"/>
      <c r="Y33" s="39"/>
      <c r="Z33" s="39"/>
      <c r="AA33" s="44">
        <f t="shared" si="2"/>
        <v>0</v>
      </c>
      <c r="AB33" s="148">
        <f>J33</f>
        <v>0</v>
      </c>
      <c r="AC33" s="146">
        <f aca="true" t="shared" si="19" ref="AC33:AI36">IF(ISERR(($Q33+$R33)*T33/$AA33/$S33)=TRUE,0,(ROUND(($Q33+$R33)*T33/$AA33/$S33,6)))</f>
        <v>0</v>
      </c>
      <c r="AD33" s="41">
        <f t="shared" si="19"/>
        <v>0</v>
      </c>
      <c r="AE33" s="41">
        <f t="shared" si="19"/>
        <v>0</v>
      </c>
      <c r="AF33" s="41">
        <f t="shared" si="19"/>
        <v>0</v>
      </c>
      <c r="AG33" s="41">
        <f t="shared" si="19"/>
        <v>0</v>
      </c>
      <c r="AH33" s="41">
        <f t="shared" si="19"/>
        <v>0</v>
      </c>
      <c r="AI33" s="41">
        <f t="shared" si="19"/>
        <v>0</v>
      </c>
      <c r="AJ33" s="144">
        <f>SUM(AC33:AI33)</f>
        <v>0</v>
      </c>
      <c r="AM33" s="43"/>
    </row>
    <row r="34" spans="1:39" s="42" customFormat="1" ht="14.25">
      <c r="A34" s="45"/>
      <c r="B34" s="32"/>
      <c r="C34" s="106"/>
      <c r="D34" s="33"/>
      <c r="E34" s="33"/>
      <c r="F34" s="33"/>
      <c r="G34" s="33"/>
      <c r="H34" s="140">
        <f t="shared" si="1"/>
        <v>0</v>
      </c>
      <c r="I34" s="34"/>
      <c r="J34" s="35"/>
      <c r="K34" s="98">
        <f>IF(ISERR(H34/J34)=TRUE,0,ROUND(H34/I34,6))</f>
        <v>0</v>
      </c>
      <c r="L34" s="135" t="str">
        <f>IF(C34="","0",IF(C34="DPP do 10.000 Kč","0",IF(C34="DPČ do 2.500 Kč","0",(0.34*((D34+F34+G34)/I34*J34)))))</f>
        <v>0</v>
      </c>
      <c r="M34" s="109">
        <f>IF(ISBLANK(D34)=TRUE,0,IF(C34="DPP nebo DPČ do 2500Kč",ROUND(((D34+G34)/(I34))*J34,6),(IF(C34="100% úvazek pro projekt",($D34+$E34+F34+G34),ROUND(((F34+D34+E34+G34)*J34/I34),6)))))</f>
        <v>0</v>
      </c>
      <c r="N34" s="36"/>
      <c r="O34" s="113" t="str">
        <f>IF(C34="","0",IF(C34="DPP do 10.000 Kč","0",IF(C34="DPČ do 2.500 Kč","0",(0.34*P34))))</f>
        <v>0</v>
      </c>
      <c r="P34" s="103">
        <f>IF(D34="","",IF(ISBLANK(N34)=TRUE,"doplň HODINOVOU SAZBU",IF(K34&gt;N34,(K34-N34)*J34,0)))</f>
      </c>
      <c r="Q34" s="96" t="str">
        <f>IF(K34&gt;N34,L34-O34,L34)</f>
        <v>0</v>
      </c>
      <c r="R34" s="97">
        <f>IF(K34&gt;N34,M34-P34,M34)</f>
        <v>0</v>
      </c>
      <c r="S34" s="37"/>
      <c r="T34" s="38"/>
      <c r="U34" s="39"/>
      <c r="V34" s="39"/>
      <c r="W34" s="39"/>
      <c r="X34" s="39"/>
      <c r="Y34" s="39"/>
      <c r="Z34" s="39"/>
      <c r="AA34" s="44">
        <f t="shared" si="2"/>
        <v>0</v>
      </c>
      <c r="AB34" s="149">
        <f>J34</f>
        <v>0</v>
      </c>
      <c r="AC34" s="146">
        <f t="shared" si="19"/>
        <v>0</v>
      </c>
      <c r="AD34" s="41">
        <f t="shared" si="19"/>
        <v>0</v>
      </c>
      <c r="AE34" s="41">
        <f t="shared" si="19"/>
        <v>0</v>
      </c>
      <c r="AF34" s="41">
        <f t="shared" si="19"/>
        <v>0</v>
      </c>
      <c r="AG34" s="41">
        <f t="shared" si="19"/>
        <v>0</v>
      </c>
      <c r="AH34" s="41">
        <f t="shared" si="19"/>
        <v>0</v>
      </c>
      <c r="AI34" s="41">
        <f t="shared" si="19"/>
        <v>0</v>
      </c>
      <c r="AJ34" s="144">
        <f>SUM(AC34:AI34)</f>
        <v>0</v>
      </c>
      <c r="AM34" s="43"/>
    </row>
    <row r="35" spans="1:39" s="42" customFormat="1" ht="14.25">
      <c r="A35" s="45"/>
      <c r="B35" s="32"/>
      <c r="C35" s="106"/>
      <c r="D35" s="33"/>
      <c r="E35" s="33"/>
      <c r="F35" s="33"/>
      <c r="G35" s="33"/>
      <c r="H35" s="140">
        <f t="shared" si="1"/>
        <v>0</v>
      </c>
      <c r="I35" s="34"/>
      <c r="J35" s="35"/>
      <c r="K35" s="98">
        <f>IF(ISERR(H35/J35)=TRUE,0,ROUND(H35/I35,6))</f>
        <v>0</v>
      </c>
      <c r="L35" s="135" t="str">
        <f>IF(C35="","0",IF(C35="DPP do 10.000 Kč","0",IF(C35="DPČ do 2.500 Kč","0",(0.34*((D35+F35+G35)/I35*J35)))))</f>
        <v>0</v>
      </c>
      <c r="M35" s="109">
        <f>IF(ISBLANK(D35)=TRUE,0,IF(C35="DPP nebo DPČ do 2500Kč",ROUND(((D35+G35)/(I35))*J35,6),(IF(C35="100% úvazek pro projekt",($D35+$E35+F35+G35),ROUND(((F35+D35+E35+G35)*J35/I35),6)))))</f>
        <v>0</v>
      </c>
      <c r="N35" s="36"/>
      <c r="O35" s="113" t="str">
        <f>IF(C35="","0",IF(C35="DPP do 10.000 Kč","0",IF(C35="DPČ do 2.500 Kč","0",(0.34*P35))))</f>
        <v>0</v>
      </c>
      <c r="P35" s="103">
        <f>IF(D35="","",IF(ISBLANK(N35)=TRUE,"doplň HODINOVOU SAZBU",IF(K35&gt;N35,(K35-N35)*J35,0)))</f>
      </c>
      <c r="Q35" s="96" t="str">
        <f>IF(K35&gt;N35,L35-O35,L35)</f>
        <v>0</v>
      </c>
      <c r="R35" s="97">
        <f>IF(K35&gt;N35,M35-P35,M35)</f>
        <v>0</v>
      </c>
      <c r="S35" s="37"/>
      <c r="T35" s="38"/>
      <c r="U35" s="39"/>
      <c r="V35" s="39"/>
      <c r="W35" s="39"/>
      <c r="X35" s="39"/>
      <c r="Y35" s="39"/>
      <c r="Z35" s="39"/>
      <c r="AA35" s="44">
        <f t="shared" si="2"/>
        <v>0</v>
      </c>
      <c r="AB35" s="149">
        <f>J35</f>
        <v>0</v>
      </c>
      <c r="AC35" s="146">
        <f t="shared" si="19"/>
        <v>0</v>
      </c>
      <c r="AD35" s="41">
        <f t="shared" si="19"/>
        <v>0</v>
      </c>
      <c r="AE35" s="41">
        <f t="shared" si="19"/>
        <v>0</v>
      </c>
      <c r="AF35" s="41">
        <f t="shared" si="19"/>
        <v>0</v>
      </c>
      <c r="AG35" s="41">
        <f t="shared" si="19"/>
        <v>0</v>
      </c>
      <c r="AH35" s="41">
        <f t="shared" si="19"/>
        <v>0</v>
      </c>
      <c r="AI35" s="41">
        <f t="shared" si="19"/>
        <v>0</v>
      </c>
      <c r="AJ35" s="144">
        <f>SUM(AC35:AI35)</f>
        <v>0</v>
      </c>
      <c r="AM35" s="43"/>
    </row>
    <row r="36" spans="1:39" s="42" customFormat="1" ht="15" thickBot="1">
      <c r="A36" s="46"/>
      <c r="B36" s="61"/>
      <c r="C36" s="106"/>
      <c r="D36" s="33"/>
      <c r="E36" s="33"/>
      <c r="F36" s="33"/>
      <c r="G36" s="33"/>
      <c r="H36" s="140">
        <f t="shared" si="1"/>
        <v>0</v>
      </c>
      <c r="I36" s="34"/>
      <c r="J36" s="35"/>
      <c r="K36" s="98">
        <f>IF(ISERR(H36/J36)=TRUE,0,ROUND(H36/I36,6))</f>
        <v>0</v>
      </c>
      <c r="L36" s="135" t="str">
        <f>IF(C36="","0",IF(C36="DPP do 10.000 Kč","0",IF(C36="DPČ do 2.500 Kč","0",(0.34*((D36+F36+G36)/I36*J36)))))</f>
        <v>0</v>
      </c>
      <c r="M36" s="109">
        <f>IF(ISBLANK(D36)=TRUE,0,IF(C36="DPP nebo DPČ do 2500Kč",ROUND(((D36+G36)/(I36))*J36,6),(IF(C36="100% úvazek pro projekt",($D36+$E36+F36+G36),ROUND(((F36+D36+E36+G36)*J36/I36),6)))))</f>
        <v>0</v>
      </c>
      <c r="N36" s="36"/>
      <c r="O36" s="113" t="str">
        <f>IF(C36="","0",IF(C36="DPP do 10.000 Kč","0",IF(C36="DPČ do 2.500 Kč","0",(0.34*P36))))</f>
        <v>0</v>
      </c>
      <c r="P36" s="103">
        <f>IF(D36="","",IF(ISBLANK(N36)=TRUE,"doplň HODINOVOU SAZBU",IF(K36&gt;N36,(K36-N36)*J36,0)))</f>
      </c>
      <c r="Q36" s="96" t="str">
        <f>IF(K36&gt;N36,L36-O36,L36)</f>
        <v>0</v>
      </c>
      <c r="R36" s="97">
        <f>IF(K36&gt;N36,M36-P36,M36)</f>
        <v>0</v>
      </c>
      <c r="S36" s="37"/>
      <c r="T36" s="38"/>
      <c r="U36" s="39"/>
      <c r="V36" s="39"/>
      <c r="W36" s="39"/>
      <c r="X36" s="39"/>
      <c r="Y36" s="39"/>
      <c r="Z36" s="39"/>
      <c r="AA36" s="44">
        <f t="shared" si="2"/>
        <v>0</v>
      </c>
      <c r="AB36" s="151">
        <f>J36</f>
        <v>0</v>
      </c>
      <c r="AC36" s="146">
        <f t="shared" si="19"/>
        <v>0</v>
      </c>
      <c r="AD36" s="41">
        <f t="shared" si="19"/>
        <v>0</v>
      </c>
      <c r="AE36" s="41">
        <f t="shared" si="19"/>
        <v>0</v>
      </c>
      <c r="AF36" s="41">
        <f t="shared" si="19"/>
        <v>0</v>
      </c>
      <c r="AG36" s="41">
        <f t="shared" si="19"/>
        <v>0</v>
      </c>
      <c r="AH36" s="41">
        <f t="shared" si="19"/>
        <v>0</v>
      </c>
      <c r="AI36" s="41">
        <f t="shared" si="19"/>
        <v>0</v>
      </c>
      <c r="AJ36" s="144">
        <f>SUM(AC36:AI36)</f>
        <v>0</v>
      </c>
      <c r="AM36" s="43"/>
    </row>
    <row r="37" spans="1:39" s="42" customFormat="1" ht="15.75" thickBot="1">
      <c r="A37" s="117" t="s">
        <v>39</v>
      </c>
      <c r="B37" s="47"/>
      <c r="C37" s="107" t="s">
        <v>3</v>
      </c>
      <c r="D37" s="48">
        <f aca="true" t="shared" si="20" ref="D37:J37">SUM(D33:D36)</f>
        <v>0</v>
      </c>
      <c r="E37" s="48">
        <f t="shared" si="20"/>
        <v>0</v>
      </c>
      <c r="F37" s="48">
        <f t="shared" si="20"/>
        <v>0</v>
      </c>
      <c r="G37" s="48">
        <f t="shared" si="20"/>
        <v>0</v>
      </c>
      <c r="H37" s="141">
        <f t="shared" si="20"/>
        <v>0</v>
      </c>
      <c r="I37" s="48">
        <f t="shared" si="20"/>
        <v>0</v>
      </c>
      <c r="J37" s="48">
        <f t="shared" si="20"/>
        <v>0</v>
      </c>
      <c r="K37" s="111" t="s">
        <v>6</v>
      </c>
      <c r="L37" s="133">
        <f>SUM(L33:L36)</f>
        <v>0</v>
      </c>
      <c r="M37" s="110">
        <f>SUM(M33:M36)</f>
        <v>0</v>
      </c>
      <c r="N37" s="115" t="s">
        <v>6</v>
      </c>
      <c r="O37" s="114">
        <f>SUM(O33:O36)</f>
        <v>0</v>
      </c>
      <c r="P37" s="58">
        <f>SUM(P33:P36)</f>
        <v>0</v>
      </c>
      <c r="Q37" s="104">
        <f>SUM(Q33:Q36)</f>
        <v>0</v>
      </c>
      <c r="R37" s="101">
        <f>SUM(R33:R36)</f>
        <v>0</v>
      </c>
      <c r="S37" s="59" t="s">
        <v>6</v>
      </c>
      <c r="T37" s="50">
        <f aca="true" t="shared" si="21" ref="T37:Z37">SUM(T33:T36)</f>
        <v>0</v>
      </c>
      <c r="U37" s="51">
        <f t="shared" si="21"/>
        <v>0</v>
      </c>
      <c r="V37" s="51">
        <f t="shared" si="21"/>
        <v>0</v>
      </c>
      <c r="W37" s="51">
        <f t="shared" si="21"/>
        <v>0</v>
      </c>
      <c r="X37" s="51">
        <f t="shared" si="21"/>
        <v>0</v>
      </c>
      <c r="Y37" s="51">
        <f t="shared" si="21"/>
        <v>0</v>
      </c>
      <c r="Z37" s="51">
        <f t="shared" si="21"/>
        <v>0</v>
      </c>
      <c r="AA37" s="52">
        <f t="shared" si="2"/>
        <v>0</v>
      </c>
      <c r="AB37" s="152"/>
      <c r="AC37" s="147">
        <f aca="true" t="shared" si="22" ref="AC37:AJ37">SUM(AC33:AC36)</f>
        <v>0</v>
      </c>
      <c r="AD37" s="53">
        <f t="shared" si="22"/>
        <v>0</v>
      </c>
      <c r="AE37" s="53">
        <f t="shared" si="22"/>
        <v>0</v>
      </c>
      <c r="AF37" s="53">
        <f t="shared" si="22"/>
        <v>0</v>
      </c>
      <c r="AG37" s="53">
        <f t="shared" si="22"/>
        <v>0</v>
      </c>
      <c r="AH37" s="53">
        <f t="shared" si="22"/>
        <v>0</v>
      </c>
      <c r="AI37" s="53">
        <f t="shared" si="22"/>
        <v>0</v>
      </c>
      <c r="AJ37" s="145">
        <f t="shared" si="22"/>
        <v>0</v>
      </c>
      <c r="AM37" s="43"/>
    </row>
    <row r="38" spans="1:39" s="42" customFormat="1" ht="14.25">
      <c r="A38" s="45"/>
      <c r="B38" s="32"/>
      <c r="C38" s="106"/>
      <c r="D38" s="33"/>
      <c r="E38" s="33"/>
      <c r="F38" s="33"/>
      <c r="G38" s="33"/>
      <c r="H38" s="140">
        <f t="shared" si="1"/>
        <v>0</v>
      </c>
      <c r="I38" s="34"/>
      <c r="J38" s="35"/>
      <c r="K38" s="98">
        <f>IF(ISERR(H38/J38)=TRUE,0,ROUND(H38/I38,6))</f>
        <v>0</v>
      </c>
      <c r="L38" s="135" t="str">
        <f>IF(C38="","0",IF(C38="DPP do 10.000 Kč","0",IF(C38="DPČ do 2.500 Kč","0",(0.34*((D38+F38+G38)/I38*J38)))))</f>
        <v>0</v>
      </c>
      <c r="M38" s="109">
        <f>IF(ISBLANK(D38)=TRUE,0,IF(C38="DPP nebo DPČ do 2500Kč",ROUND(((D38+G38)/(I38))*J38,6),(IF(C38="100% úvazek pro projekt",($D38+$E38+F38+G38),ROUND(((F38+D38+E38+G38)*J38/I38),6)))))</f>
        <v>0</v>
      </c>
      <c r="N38" s="36"/>
      <c r="O38" s="113" t="str">
        <f>IF(C38="","0",IF(C38="DPP do 10.000 Kč","0",IF(C38="DPČ do 2.500 Kč","0",(0.34*P38))))</f>
        <v>0</v>
      </c>
      <c r="P38" s="103">
        <f>IF(D38="","",IF(ISBLANK(N38)=TRUE,"doplň HODINOVOU SAZBU",IF(K38&gt;N38,(K38-N38)*J38,0)))</f>
      </c>
      <c r="Q38" s="96" t="str">
        <f>IF(K38&gt;N38,L38-O38,L38)</f>
        <v>0</v>
      </c>
      <c r="R38" s="97">
        <f>IF(K38&gt;N38,M38-P38,M38)</f>
        <v>0</v>
      </c>
      <c r="S38" s="37"/>
      <c r="T38" s="38"/>
      <c r="U38" s="39"/>
      <c r="V38" s="39"/>
      <c r="W38" s="39"/>
      <c r="X38" s="39"/>
      <c r="Y38" s="39"/>
      <c r="Z38" s="39"/>
      <c r="AA38" s="44">
        <f t="shared" si="2"/>
        <v>0</v>
      </c>
      <c r="AB38" s="148">
        <f>J38</f>
        <v>0</v>
      </c>
      <c r="AC38" s="146">
        <f aca="true" t="shared" si="23" ref="AC38:AI41">IF(ISERR(($Q38+$R38)*T38/$AA38/$S38)=TRUE,0,(ROUND(($Q38+$R38)*T38/$AA38/$S38,6)))</f>
        <v>0</v>
      </c>
      <c r="AD38" s="41">
        <f t="shared" si="23"/>
        <v>0</v>
      </c>
      <c r="AE38" s="41">
        <f t="shared" si="23"/>
        <v>0</v>
      </c>
      <c r="AF38" s="41">
        <f t="shared" si="23"/>
        <v>0</v>
      </c>
      <c r="AG38" s="41">
        <f t="shared" si="23"/>
        <v>0</v>
      </c>
      <c r="AH38" s="41">
        <f t="shared" si="23"/>
        <v>0</v>
      </c>
      <c r="AI38" s="41">
        <f t="shared" si="23"/>
        <v>0</v>
      </c>
      <c r="AJ38" s="144">
        <f>SUM(AC38:AI38)</f>
        <v>0</v>
      </c>
      <c r="AM38" s="43"/>
    </row>
    <row r="39" spans="1:39" s="42" customFormat="1" ht="14.25">
      <c r="A39" s="45"/>
      <c r="B39" s="32"/>
      <c r="C39" s="106"/>
      <c r="D39" s="33"/>
      <c r="E39" s="33"/>
      <c r="F39" s="33"/>
      <c r="G39" s="33"/>
      <c r="H39" s="140">
        <f t="shared" si="1"/>
        <v>0</v>
      </c>
      <c r="I39" s="34"/>
      <c r="J39" s="35"/>
      <c r="K39" s="98">
        <f>IF(ISERR(H39/J39)=TRUE,0,ROUND(H39/I39,6))</f>
        <v>0</v>
      </c>
      <c r="L39" s="135" t="str">
        <f>IF(C39="","0",IF(C39="DPP do 10.000 Kč","0",IF(C39="DPČ do 2.500 Kč","0",(0.34*((D39+F39+G39)/I39*J39)))))</f>
        <v>0</v>
      </c>
      <c r="M39" s="109">
        <f>IF(ISBLANK(D39)=TRUE,0,IF(C39="DPP nebo DPČ do 2500Kč",ROUND(((D39+G39)/(I39))*J39,6),(IF(C39="100% úvazek pro projekt",($D39+$E39+F39+G39),ROUND(((F39+D39+E39+G39)*J39/I39),6)))))</f>
        <v>0</v>
      </c>
      <c r="N39" s="36"/>
      <c r="O39" s="113" t="str">
        <f>IF(C39="","0",IF(C39="DPP do 10.000 Kč","0",IF(C39="DPČ do 2.500 Kč","0",(0.34*P39))))</f>
        <v>0</v>
      </c>
      <c r="P39" s="103">
        <f>IF(D39="","",IF(ISBLANK(N39)=TRUE,"doplň HODINOVOU SAZBU",IF(K39&gt;N39,(K39-N39)*J39,0)))</f>
      </c>
      <c r="Q39" s="96" t="str">
        <f>IF(K39&gt;N39,L39-O39,L39)</f>
        <v>0</v>
      </c>
      <c r="R39" s="97">
        <f>IF(K39&gt;N39,M39-P39,M39)</f>
        <v>0</v>
      </c>
      <c r="S39" s="37"/>
      <c r="T39" s="38"/>
      <c r="U39" s="39"/>
      <c r="V39" s="39"/>
      <c r="W39" s="39"/>
      <c r="X39" s="39"/>
      <c r="Y39" s="39"/>
      <c r="Z39" s="39"/>
      <c r="AA39" s="44">
        <f t="shared" si="2"/>
        <v>0</v>
      </c>
      <c r="AB39" s="149">
        <f>J39</f>
        <v>0</v>
      </c>
      <c r="AC39" s="146">
        <f t="shared" si="23"/>
        <v>0</v>
      </c>
      <c r="AD39" s="41">
        <f t="shared" si="23"/>
        <v>0</v>
      </c>
      <c r="AE39" s="41">
        <f t="shared" si="23"/>
        <v>0</v>
      </c>
      <c r="AF39" s="41">
        <f t="shared" si="23"/>
        <v>0</v>
      </c>
      <c r="AG39" s="41">
        <f t="shared" si="23"/>
        <v>0</v>
      </c>
      <c r="AH39" s="41">
        <f t="shared" si="23"/>
        <v>0</v>
      </c>
      <c r="AI39" s="41">
        <f t="shared" si="23"/>
        <v>0</v>
      </c>
      <c r="AJ39" s="144">
        <f>SUM(AC39:AI39)</f>
        <v>0</v>
      </c>
      <c r="AM39" s="43"/>
    </row>
    <row r="40" spans="1:39" s="42" customFormat="1" ht="14.25">
      <c r="A40" s="45"/>
      <c r="B40" s="32"/>
      <c r="C40" s="106"/>
      <c r="D40" s="33"/>
      <c r="E40" s="33"/>
      <c r="F40" s="33"/>
      <c r="G40" s="33"/>
      <c r="H40" s="140">
        <f t="shared" si="1"/>
        <v>0</v>
      </c>
      <c r="I40" s="34"/>
      <c r="J40" s="35"/>
      <c r="K40" s="98">
        <f>IF(ISERR(H40/J40)=TRUE,0,ROUND(H40/I40,6))</f>
        <v>0</v>
      </c>
      <c r="L40" s="135" t="str">
        <f>IF(C40="","0",IF(C40="DPP do 10.000 Kč","0",IF(C40="DPČ do 2.500 Kč","0",(0.34*((D40+F40+G40)/I40*J40)))))</f>
        <v>0</v>
      </c>
      <c r="M40" s="109">
        <f>IF(ISBLANK(D40)=TRUE,0,IF(C40="DPP nebo DPČ do 2500Kč",ROUND(((D40+G40)/(I40))*J40,6),(IF(C40="100% úvazek pro projekt",($D40+$E40+F40+G40),ROUND(((F40+D40+E40+G40)*J40/I40),6)))))</f>
        <v>0</v>
      </c>
      <c r="N40" s="36"/>
      <c r="O40" s="113" t="str">
        <f>IF(C40="","0",IF(C40="DPP do 10.000 Kč","0",IF(C40="DPČ do 2.500 Kč","0",(0.34*P40))))</f>
        <v>0</v>
      </c>
      <c r="P40" s="103">
        <f>IF(D40="","",IF(ISBLANK(N40)=TRUE,"doplň HODINOVOU SAZBU",IF(K40&gt;N40,(K40-N40)*J40,0)))</f>
      </c>
      <c r="Q40" s="96" t="str">
        <f>IF(K40&gt;N40,L40-O40,L40)</f>
        <v>0</v>
      </c>
      <c r="R40" s="97">
        <f>IF(K40&gt;N40,M40-P40,M40)</f>
        <v>0</v>
      </c>
      <c r="S40" s="37"/>
      <c r="T40" s="38"/>
      <c r="U40" s="39"/>
      <c r="V40" s="39"/>
      <c r="W40" s="39"/>
      <c r="X40" s="39"/>
      <c r="Y40" s="39"/>
      <c r="Z40" s="39"/>
      <c r="AA40" s="44">
        <f t="shared" si="2"/>
        <v>0</v>
      </c>
      <c r="AB40" s="149">
        <f>J40</f>
        <v>0</v>
      </c>
      <c r="AC40" s="146">
        <f t="shared" si="23"/>
        <v>0</v>
      </c>
      <c r="AD40" s="41">
        <f t="shared" si="23"/>
        <v>0</v>
      </c>
      <c r="AE40" s="41">
        <f t="shared" si="23"/>
        <v>0</v>
      </c>
      <c r="AF40" s="41">
        <f t="shared" si="23"/>
        <v>0</v>
      </c>
      <c r="AG40" s="41">
        <f t="shared" si="23"/>
        <v>0</v>
      </c>
      <c r="AH40" s="41">
        <f t="shared" si="23"/>
        <v>0</v>
      </c>
      <c r="AI40" s="41">
        <f t="shared" si="23"/>
        <v>0</v>
      </c>
      <c r="AJ40" s="144">
        <f>SUM(AC40:AI40)</f>
        <v>0</v>
      </c>
      <c r="AM40" s="43"/>
    </row>
    <row r="41" spans="1:39" s="42" customFormat="1" ht="15" thickBot="1">
      <c r="A41" s="46"/>
      <c r="B41" s="61"/>
      <c r="C41" s="106"/>
      <c r="D41" s="33"/>
      <c r="E41" s="33"/>
      <c r="F41" s="33"/>
      <c r="G41" s="33"/>
      <c r="H41" s="140">
        <f t="shared" si="1"/>
        <v>0</v>
      </c>
      <c r="I41" s="34"/>
      <c r="J41" s="35"/>
      <c r="K41" s="98">
        <f>IF(ISERR(H41/J41)=TRUE,0,ROUND(H41/I41,6))</f>
        <v>0</v>
      </c>
      <c r="L41" s="135" t="str">
        <f>IF(C41="","0",IF(C41="DPP do 10.000 Kč","0",IF(C41="DPČ do 2.500 Kč","0",(0.34*((D41+F41+G41)/I41*J41)))))</f>
        <v>0</v>
      </c>
      <c r="M41" s="109">
        <f>IF(ISBLANK(D41)=TRUE,0,IF(C41="DPP nebo DPČ do 2500Kč",ROUND(((D41+G41)/(I41))*J41,6),(IF(C41="100% úvazek pro projekt",($D41+$E41+F41+G41),ROUND(((F41+D41+E41+G41)*J41/I41),6)))))</f>
        <v>0</v>
      </c>
      <c r="N41" s="36"/>
      <c r="O41" s="113" t="str">
        <f>IF(C41="","0",IF(C41="DPP do 10.000 Kč","0",IF(C41="DPČ do 2.500 Kč","0",(0.34*P41))))</f>
        <v>0</v>
      </c>
      <c r="P41" s="103">
        <f>IF(D41="","",IF(ISBLANK(N41)=TRUE,"doplň HODINOVOU SAZBU",IF(K41&gt;N41,(K41-N41)*J41,0)))</f>
      </c>
      <c r="Q41" s="96" t="str">
        <f>IF(K41&gt;N41,L41-O41,L41)</f>
        <v>0</v>
      </c>
      <c r="R41" s="97">
        <f>IF(K41&gt;N41,M41-P41,M41)</f>
        <v>0</v>
      </c>
      <c r="S41" s="37"/>
      <c r="T41" s="38"/>
      <c r="U41" s="39"/>
      <c r="V41" s="39"/>
      <c r="W41" s="39"/>
      <c r="X41" s="39"/>
      <c r="Y41" s="39"/>
      <c r="Z41" s="39"/>
      <c r="AA41" s="44">
        <f t="shared" si="2"/>
        <v>0</v>
      </c>
      <c r="AB41" s="151">
        <f>J41</f>
        <v>0</v>
      </c>
      <c r="AC41" s="146">
        <f t="shared" si="23"/>
        <v>0</v>
      </c>
      <c r="AD41" s="41">
        <f t="shared" si="23"/>
        <v>0</v>
      </c>
      <c r="AE41" s="41">
        <f t="shared" si="23"/>
        <v>0</v>
      </c>
      <c r="AF41" s="41">
        <f t="shared" si="23"/>
        <v>0</v>
      </c>
      <c r="AG41" s="41">
        <f t="shared" si="23"/>
        <v>0</v>
      </c>
      <c r="AH41" s="41">
        <f t="shared" si="23"/>
        <v>0</v>
      </c>
      <c r="AI41" s="41">
        <f t="shared" si="23"/>
        <v>0</v>
      </c>
      <c r="AJ41" s="144">
        <f>SUM(AC41:AI41)</f>
        <v>0</v>
      </c>
      <c r="AM41" s="43"/>
    </row>
    <row r="42" spans="1:39" s="42" customFormat="1" ht="15.75" thickBot="1">
      <c r="A42" s="117" t="s">
        <v>39</v>
      </c>
      <c r="B42" s="47"/>
      <c r="C42" s="107" t="s">
        <v>3</v>
      </c>
      <c r="D42" s="48">
        <f aca="true" t="shared" si="24" ref="D42:J42">SUM(D38:D41)</f>
        <v>0</v>
      </c>
      <c r="E42" s="48">
        <f t="shared" si="24"/>
        <v>0</v>
      </c>
      <c r="F42" s="48">
        <f t="shared" si="24"/>
        <v>0</v>
      </c>
      <c r="G42" s="48">
        <f t="shared" si="24"/>
        <v>0</v>
      </c>
      <c r="H42" s="141">
        <f t="shared" si="24"/>
        <v>0</v>
      </c>
      <c r="I42" s="48">
        <f t="shared" si="24"/>
        <v>0</v>
      </c>
      <c r="J42" s="48">
        <f t="shared" si="24"/>
        <v>0</v>
      </c>
      <c r="K42" s="111" t="s">
        <v>6</v>
      </c>
      <c r="L42" s="133">
        <f>SUM(L38:L41)</f>
        <v>0</v>
      </c>
      <c r="M42" s="110">
        <f>SUM(M38:M41)</f>
        <v>0</v>
      </c>
      <c r="N42" s="115" t="s">
        <v>6</v>
      </c>
      <c r="O42" s="114">
        <f>SUM(O38:O41)</f>
        <v>0</v>
      </c>
      <c r="P42" s="58">
        <f>SUM(P38:P41)</f>
        <v>0</v>
      </c>
      <c r="Q42" s="104">
        <f>SUM(Q38:Q41)</f>
        <v>0</v>
      </c>
      <c r="R42" s="101">
        <f>SUM(R38:R41)</f>
        <v>0</v>
      </c>
      <c r="S42" s="59" t="s">
        <v>6</v>
      </c>
      <c r="T42" s="50">
        <f aca="true" t="shared" si="25" ref="T42:Z42">SUM(T38:T41)</f>
        <v>0</v>
      </c>
      <c r="U42" s="51">
        <f t="shared" si="25"/>
        <v>0</v>
      </c>
      <c r="V42" s="51">
        <f t="shared" si="25"/>
        <v>0</v>
      </c>
      <c r="W42" s="51">
        <f t="shared" si="25"/>
        <v>0</v>
      </c>
      <c r="X42" s="51">
        <f t="shared" si="25"/>
        <v>0</v>
      </c>
      <c r="Y42" s="51">
        <f t="shared" si="25"/>
        <v>0</v>
      </c>
      <c r="Z42" s="51">
        <f t="shared" si="25"/>
        <v>0</v>
      </c>
      <c r="AA42" s="52">
        <f t="shared" si="2"/>
        <v>0</v>
      </c>
      <c r="AB42" s="152"/>
      <c r="AC42" s="147">
        <f aca="true" t="shared" si="26" ref="AC42:AJ42">SUM(AC38:AC41)</f>
        <v>0</v>
      </c>
      <c r="AD42" s="53">
        <f t="shared" si="26"/>
        <v>0</v>
      </c>
      <c r="AE42" s="53">
        <f t="shared" si="26"/>
        <v>0</v>
      </c>
      <c r="AF42" s="53">
        <f t="shared" si="26"/>
        <v>0</v>
      </c>
      <c r="AG42" s="53">
        <f t="shared" si="26"/>
        <v>0</v>
      </c>
      <c r="AH42" s="53">
        <f t="shared" si="26"/>
        <v>0</v>
      </c>
      <c r="AI42" s="53">
        <f t="shared" si="26"/>
        <v>0</v>
      </c>
      <c r="AJ42" s="145">
        <f t="shared" si="26"/>
        <v>0</v>
      </c>
      <c r="AM42" s="43"/>
    </row>
    <row r="43" spans="1:39" s="42" customFormat="1" ht="14.25">
      <c r="A43" s="45"/>
      <c r="B43" s="32"/>
      <c r="C43" s="106"/>
      <c r="D43" s="33"/>
      <c r="E43" s="33"/>
      <c r="F43" s="33"/>
      <c r="G43" s="33"/>
      <c r="H43" s="140">
        <f t="shared" si="1"/>
        <v>0</v>
      </c>
      <c r="I43" s="34"/>
      <c r="J43" s="35"/>
      <c r="K43" s="98">
        <f>IF(ISERR(H43/J43)=TRUE,0,ROUND(H43/I43,6))</f>
        <v>0</v>
      </c>
      <c r="L43" s="135" t="str">
        <f>IF(C43="","0",IF(C43="DPP do 10.000 Kč","0",IF(C43="DPČ do 2.500 Kč","0",(0.34*((D43+F43+G43)/I43*J43)))))</f>
        <v>0</v>
      </c>
      <c r="M43" s="109">
        <f>IF(ISBLANK(D43)=TRUE,0,IF(C43="DPP nebo DPČ do 2500Kč",ROUND(((D43+G43)/(I43))*J43,6),(IF(C43="100% úvazek pro projekt",($D43+$E43+F43+G43),ROUND(((F43+D43+E43+G43)*J43/I43),6)))))</f>
        <v>0</v>
      </c>
      <c r="N43" s="36"/>
      <c r="O43" s="113" t="str">
        <f>IF(C43="","0",IF(C43="DPP do 10.000 Kč","0",IF(C43="DPČ do 2.500 Kč","0",(0.34*P43))))</f>
        <v>0</v>
      </c>
      <c r="P43" s="103">
        <f>IF(D43="","",IF(ISBLANK(N43)=TRUE,"doplň HODINOVOU SAZBU",IF(K43&gt;N43,(K43-N43)*J43,0)))</f>
      </c>
      <c r="Q43" s="96" t="str">
        <f>IF(K43&gt;N43,L43-O43,L43)</f>
        <v>0</v>
      </c>
      <c r="R43" s="97">
        <f>IF(K43&gt;N43,M43-P43,M43)</f>
        <v>0</v>
      </c>
      <c r="S43" s="37"/>
      <c r="T43" s="38"/>
      <c r="U43" s="39"/>
      <c r="V43" s="39"/>
      <c r="W43" s="39"/>
      <c r="X43" s="39"/>
      <c r="Y43" s="39"/>
      <c r="Z43" s="39"/>
      <c r="AA43" s="44">
        <f t="shared" si="2"/>
        <v>0</v>
      </c>
      <c r="AB43" s="148">
        <f>J43</f>
        <v>0</v>
      </c>
      <c r="AC43" s="146">
        <f aca="true" t="shared" si="27" ref="AC43:AI46">IF(ISERR(($Q43+$R43)*T43/$AA43/$S43)=TRUE,0,(ROUND(($Q43+$R43)*T43/$AA43/$S43,6)))</f>
        <v>0</v>
      </c>
      <c r="AD43" s="41">
        <f t="shared" si="27"/>
        <v>0</v>
      </c>
      <c r="AE43" s="41">
        <f t="shared" si="27"/>
        <v>0</v>
      </c>
      <c r="AF43" s="41">
        <f t="shared" si="27"/>
        <v>0</v>
      </c>
      <c r="AG43" s="41">
        <f t="shared" si="27"/>
        <v>0</v>
      </c>
      <c r="AH43" s="41">
        <f t="shared" si="27"/>
        <v>0</v>
      </c>
      <c r="AI43" s="41">
        <f t="shared" si="27"/>
        <v>0</v>
      </c>
      <c r="AJ43" s="144">
        <f>SUM(AC43:AI43)</f>
        <v>0</v>
      </c>
      <c r="AM43" s="43"/>
    </row>
    <row r="44" spans="1:39" s="42" customFormat="1" ht="14.25">
      <c r="A44" s="45"/>
      <c r="B44" s="32"/>
      <c r="C44" s="106"/>
      <c r="D44" s="33"/>
      <c r="E44" s="33"/>
      <c r="F44" s="33"/>
      <c r="G44" s="33"/>
      <c r="H44" s="140">
        <f t="shared" si="1"/>
        <v>0</v>
      </c>
      <c r="I44" s="34"/>
      <c r="J44" s="35"/>
      <c r="K44" s="98">
        <f>IF(ISERR(H44/J44)=TRUE,0,ROUND(H44/I44,6))</f>
        <v>0</v>
      </c>
      <c r="L44" s="135" t="str">
        <f>IF(C44="","0",IF(C44="DPP do 10.000 Kč","0",IF(C44="DPČ do 2.500 Kč","0",(0.34*((D44+F44+G44)/I44*J44)))))</f>
        <v>0</v>
      </c>
      <c r="M44" s="109">
        <f>IF(ISBLANK(D44)=TRUE,0,IF(C44="DPP nebo DPČ do 2500Kč",ROUND(((D44+G44)/(I44))*J44,6),(IF(C44="100% úvazek pro projekt",($D44+$E44+F44+G44),ROUND(((F44+D44+E44+G44)*J44/I44),6)))))</f>
        <v>0</v>
      </c>
      <c r="N44" s="36"/>
      <c r="O44" s="113" t="str">
        <f>IF(C44="","0",IF(C44="DPP do 10.000 Kč","0",IF(C44="DPČ do 2.500 Kč","0",(0.34*P44))))</f>
        <v>0</v>
      </c>
      <c r="P44" s="103">
        <f>IF(D44="","",IF(ISBLANK(N44)=TRUE,"doplň HODINOVOU SAZBU",IF(K44&gt;N44,(K44-N44)*J44,0)))</f>
      </c>
      <c r="Q44" s="96" t="str">
        <f>IF(K44&gt;N44,L44-O44,L44)</f>
        <v>0</v>
      </c>
      <c r="R44" s="97">
        <f>IF(K44&gt;N44,M44-P44,M44)</f>
        <v>0</v>
      </c>
      <c r="S44" s="37"/>
      <c r="T44" s="38"/>
      <c r="U44" s="39"/>
      <c r="V44" s="39"/>
      <c r="W44" s="39"/>
      <c r="X44" s="39"/>
      <c r="Y44" s="39"/>
      <c r="Z44" s="39"/>
      <c r="AA44" s="44">
        <f t="shared" si="2"/>
        <v>0</v>
      </c>
      <c r="AB44" s="149">
        <f>J44</f>
        <v>0</v>
      </c>
      <c r="AC44" s="146">
        <f t="shared" si="27"/>
        <v>0</v>
      </c>
      <c r="AD44" s="41">
        <f t="shared" si="27"/>
        <v>0</v>
      </c>
      <c r="AE44" s="41">
        <f t="shared" si="27"/>
        <v>0</v>
      </c>
      <c r="AF44" s="41">
        <f t="shared" si="27"/>
        <v>0</v>
      </c>
      <c r="AG44" s="41">
        <f t="shared" si="27"/>
        <v>0</v>
      </c>
      <c r="AH44" s="41">
        <f t="shared" si="27"/>
        <v>0</v>
      </c>
      <c r="AI44" s="41">
        <f t="shared" si="27"/>
        <v>0</v>
      </c>
      <c r="AJ44" s="144">
        <f>SUM(AC44:AI44)</f>
        <v>0</v>
      </c>
      <c r="AM44" s="43"/>
    </row>
    <row r="45" spans="1:39" s="42" customFormat="1" ht="14.25">
      <c r="A45" s="45"/>
      <c r="B45" s="32"/>
      <c r="C45" s="106"/>
      <c r="D45" s="33"/>
      <c r="E45" s="33"/>
      <c r="F45" s="33"/>
      <c r="G45" s="33"/>
      <c r="H45" s="140">
        <f t="shared" si="1"/>
        <v>0</v>
      </c>
      <c r="I45" s="34"/>
      <c r="J45" s="35"/>
      <c r="K45" s="98">
        <f>IF(ISERR(H45/J45)=TRUE,0,ROUND(H45/I45,6))</f>
        <v>0</v>
      </c>
      <c r="L45" s="135" t="str">
        <f>IF(C45="","0",IF(C45="DPP do 10.000 Kč","0",IF(C45="DPČ do 2.500 Kč","0",(0.34*((D45+F45+G45)/I45*J45)))))</f>
        <v>0</v>
      </c>
      <c r="M45" s="109">
        <f>IF(ISBLANK(D45)=TRUE,0,IF(C45="DPP nebo DPČ do 2500Kč",ROUND(((D45+G45)/(I45))*J45,6),(IF(C45="100% úvazek pro projekt",($D45+$E45+F45+G45),ROUND(((F45+D45+E45+G45)*J45/I45),6)))))</f>
        <v>0</v>
      </c>
      <c r="N45" s="36"/>
      <c r="O45" s="113" t="str">
        <f>IF(C45="","0",IF(C45="DPP do 10.000 Kč","0",IF(C45="DPČ do 2.500 Kč","0",(0.34*P45))))</f>
        <v>0</v>
      </c>
      <c r="P45" s="103">
        <f>IF(D45="","",IF(ISBLANK(N45)=TRUE,"doplň HODINOVOU SAZBU",IF(K45&gt;N45,(K45-N45)*J45,0)))</f>
      </c>
      <c r="Q45" s="96" t="str">
        <f>IF(K45&gt;N45,L45-O45,L45)</f>
        <v>0</v>
      </c>
      <c r="R45" s="97">
        <f>IF(K45&gt;N45,M45-P45,M45)</f>
        <v>0</v>
      </c>
      <c r="S45" s="37"/>
      <c r="T45" s="38"/>
      <c r="U45" s="56"/>
      <c r="V45" s="39"/>
      <c r="W45" s="39"/>
      <c r="X45" s="39"/>
      <c r="Y45" s="39"/>
      <c r="Z45" s="39"/>
      <c r="AA45" s="44">
        <f t="shared" si="2"/>
        <v>0</v>
      </c>
      <c r="AB45" s="149">
        <f>J45</f>
        <v>0</v>
      </c>
      <c r="AC45" s="146">
        <f t="shared" si="27"/>
        <v>0</v>
      </c>
      <c r="AD45" s="41">
        <f t="shared" si="27"/>
        <v>0</v>
      </c>
      <c r="AE45" s="41">
        <f t="shared" si="27"/>
        <v>0</v>
      </c>
      <c r="AF45" s="41">
        <f t="shared" si="27"/>
        <v>0</v>
      </c>
      <c r="AG45" s="41">
        <f t="shared" si="27"/>
        <v>0</v>
      </c>
      <c r="AH45" s="41">
        <f t="shared" si="27"/>
        <v>0</v>
      </c>
      <c r="AI45" s="41">
        <f t="shared" si="27"/>
        <v>0</v>
      </c>
      <c r="AJ45" s="144">
        <f>SUM(AC45:AI45)</f>
        <v>0</v>
      </c>
      <c r="AM45" s="43"/>
    </row>
    <row r="46" spans="1:39" s="42" customFormat="1" ht="15" thickBot="1">
      <c r="A46" s="46"/>
      <c r="B46" s="61"/>
      <c r="C46" s="106"/>
      <c r="D46" s="33"/>
      <c r="E46" s="33"/>
      <c r="F46" s="33"/>
      <c r="G46" s="33"/>
      <c r="H46" s="140">
        <f t="shared" si="1"/>
        <v>0</v>
      </c>
      <c r="I46" s="34"/>
      <c r="J46" s="35"/>
      <c r="K46" s="98">
        <f>IF(ISERR(H46/J46)=TRUE,0,ROUND(H46/I46,6))</f>
        <v>0</v>
      </c>
      <c r="L46" s="135" t="str">
        <f>IF(C46="","0",IF(C46="DPP do 10.000 Kč","0",IF(C46="DPČ do 2.500 Kč","0",(0.34*((D46+F46+G46)/I46*J46)))))</f>
        <v>0</v>
      </c>
      <c r="M46" s="109">
        <f>IF(ISBLANK(D46)=TRUE,0,IF(C46="DPP nebo DPČ do 2500Kč",ROUND(((D46+G46)/(I46))*J46,6),(IF(C46="100% úvazek pro projekt",($D46+$E46+F46+G46),ROUND(((F46+D46+E46+G46)*J46/I46),6)))))</f>
        <v>0</v>
      </c>
      <c r="N46" s="36"/>
      <c r="O46" s="113" t="str">
        <f>IF(C46="","0",IF(C46="DPP do 10.000 Kč","0",IF(C46="DPČ do 2.500 Kč","0",(0.34*P46))))</f>
        <v>0</v>
      </c>
      <c r="P46" s="103">
        <f>IF(D46="","",IF(ISBLANK(N46)=TRUE,"doplň HODINOVOU SAZBU",IF(K46&gt;N46,(K46-N46)*J46,0)))</f>
      </c>
      <c r="Q46" s="96" t="str">
        <f>IF(K46&gt;N46,L46-O46,L46)</f>
        <v>0</v>
      </c>
      <c r="R46" s="97">
        <f>IF(K46&gt;N46,M46-P46,M46)</f>
        <v>0</v>
      </c>
      <c r="S46" s="37"/>
      <c r="T46" s="38"/>
      <c r="U46" s="39"/>
      <c r="V46" s="39"/>
      <c r="W46" s="39"/>
      <c r="X46" s="39"/>
      <c r="Y46" s="39"/>
      <c r="Z46" s="39"/>
      <c r="AA46" s="62">
        <f t="shared" si="2"/>
        <v>0</v>
      </c>
      <c r="AB46" s="150">
        <f>J46</f>
        <v>0</v>
      </c>
      <c r="AC46" s="146">
        <f t="shared" si="27"/>
        <v>0</v>
      </c>
      <c r="AD46" s="41">
        <f t="shared" si="27"/>
        <v>0</v>
      </c>
      <c r="AE46" s="41">
        <f t="shared" si="27"/>
        <v>0</v>
      </c>
      <c r="AF46" s="41">
        <f t="shared" si="27"/>
        <v>0</v>
      </c>
      <c r="AG46" s="41">
        <f t="shared" si="27"/>
        <v>0</v>
      </c>
      <c r="AH46" s="41">
        <f t="shared" si="27"/>
        <v>0</v>
      </c>
      <c r="AI46" s="41">
        <f t="shared" si="27"/>
        <v>0</v>
      </c>
      <c r="AJ46" s="144">
        <f>SUM(AC46:AI46)</f>
        <v>0</v>
      </c>
      <c r="AM46" s="43"/>
    </row>
    <row r="47" spans="1:39" s="42" customFormat="1" ht="15.75" thickBot="1">
      <c r="A47" s="117" t="s">
        <v>39</v>
      </c>
      <c r="B47" s="47"/>
      <c r="C47" s="107" t="s">
        <v>3</v>
      </c>
      <c r="D47" s="48">
        <f aca="true" t="shared" si="28" ref="D47:J47">SUM(D43:D46)</f>
        <v>0</v>
      </c>
      <c r="E47" s="48">
        <f t="shared" si="28"/>
        <v>0</v>
      </c>
      <c r="F47" s="48">
        <f t="shared" si="28"/>
        <v>0</v>
      </c>
      <c r="G47" s="48">
        <f t="shared" si="28"/>
        <v>0</v>
      </c>
      <c r="H47" s="48">
        <f t="shared" si="28"/>
        <v>0</v>
      </c>
      <c r="I47" s="48">
        <f t="shared" si="28"/>
        <v>0</v>
      </c>
      <c r="J47" s="48">
        <f t="shared" si="28"/>
        <v>0</v>
      </c>
      <c r="K47" s="111" t="s">
        <v>6</v>
      </c>
      <c r="L47" s="48">
        <f>SUM(L43:L46)</f>
        <v>0</v>
      </c>
      <c r="M47" s="110">
        <f>SUM(M43:M46)</f>
        <v>0</v>
      </c>
      <c r="N47" s="115" t="s">
        <v>6</v>
      </c>
      <c r="O47" s="114">
        <f>SUM(O43:O46)</f>
        <v>0</v>
      </c>
      <c r="P47" s="58">
        <f>SUM(P43:P46)</f>
        <v>0</v>
      </c>
      <c r="Q47" s="104">
        <f>SUM(Q43:Q46)</f>
        <v>0</v>
      </c>
      <c r="R47" s="101">
        <f>SUM(R43:R46)</f>
        <v>0</v>
      </c>
      <c r="S47" s="59" t="s">
        <v>6</v>
      </c>
      <c r="T47" s="50">
        <f aca="true" t="shared" si="29" ref="T47:Z47">SUM(T43:T46)</f>
        <v>0</v>
      </c>
      <c r="U47" s="51">
        <f t="shared" si="29"/>
        <v>0</v>
      </c>
      <c r="V47" s="51">
        <f t="shared" si="29"/>
        <v>0</v>
      </c>
      <c r="W47" s="51">
        <f t="shared" si="29"/>
        <v>0</v>
      </c>
      <c r="X47" s="51">
        <f t="shared" si="29"/>
        <v>0</v>
      </c>
      <c r="Y47" s="51">
        <f t="shared" si="29"/>
        <v>0</v>
      </c>
      <c r="Z47" s="51">
        <f t="shared" si="29"/>
        <v>0</v>
      </c>
      <c r="AA47" s="63">
        <f t="shared" si="2"/>
        <v>0</v>
      </c>
      <c r="AB47" s="64"/>
      <c r="AC47" s="53">
        <f aca="true" t="shared" si="30" ref="AC47:AJ47">SUM(AC43:AC46)</f>
        <v>0</v>
      </c>
      <c r="AD47" s="53">
        <f t="shared" si="30"/>
        <v>0</v>
      </c>
      <c r="AE47" s="53">
        <f t="shared" si="30"/>
        <v>0</v>
      </c>
      <c r="AF47" s="53">
        <f t="shared" si="30"/>
        <v>0</v>
      </c>
      <c r="AG47" s="53">
        <f t="shared" si="30"/>
        <v>0</v>
      </c>
      <c r="AH47" s="53">
        <f t="shared" si="30"/>
        <v>0</v>
      </c>
      <c r="AI47" s="53">
        <f t="shared" si="30"/>
        <v>0</v>
      </c>
      <c r="AJ47" s="145">
        <f t="shared" si="30"/>
        <v>0</v>
      </c>
      <c r="AM47" s="43"/>
    </row>
    <row r="48" spans="1:39" s="128" customFormat="1" ht="17.25" customHeight="1" thickBot="1">
      <c r="A48" s="130" t="s">
        <v>0</v>
      </c>
      <c r="B48" s="118" t="s">
        <v>6</v>
      </c>
      <c r="C48" s="119"/>
      <c r="D48" s="120">
        <f aca="true" t="shared" si="31" ref="D48:J48">D17+D22+D42+D27+D32+D37+D47</f>
        <v>0</v>
      </c>
      <c r="E48" s="120">
        <f t="shared" si="31"/>
        <v>0</v>
      </c>
      <c r="F48" s="120">
        <f t="shared" si="31"/>
        <v>0</v>
      </c>
      <c r="G48" s="120">
        <f t="shared" si="31"/>
        <v>0</v>
      </c>
      <c r="H48" s="120">
        <f t="shared" si="31"/>
        <v>0</v>
      </c>
      <c r="I48" s="120">
        <f t="shared" si="31"/>
        <v>0</v>
      </c>
      <c r="J48" s="120">
        <f t="shared" si="31"/>
        <v>0</v>
      </c>
      <c r="K48" s="121" t="s">
        <v>6</v>
      </c>
      <c r="L48" s="120">
        <f>L17+L22+L42+L47+L37+L32+L27</f>
        <v>0</v>
      </c>
      <c r="M48" s="122">
        <f>M17+M22+M42+M27+M32+M37+M47</f>
        <v>0</v>
      </c>
      <c r="N48" s="123" t="s">
        <v>12</v>
      </c>
      <c r="O48" s="124">
        <f>O17+O22+O42+O27+O32+O37+O47</f>
        <v>0</v>
      </c>
      <c r="P48" s="125">
        <f>P17+P22+P42+P27+P32+P37+P47</f>
        <v>0</v>
      </c>
      <c r="Q48" s="126">
        <f>Q17+Q22+Q42+Q27+Q32+Q37+Q47</f>
        <v>0</v>
      </c>
      <c r="R48" s="122">
        <f>R17+R22+R42+R27+R32+R37+R47</f>
        <v>0</v>
      </c>
      <c r="S48" s="127" t="s">
        <v>6</v>
      </c>
      <c r="T48" s="51">
        <f>T17+T22+T42</f>
        <v>0</v>
      </c>
      <c r="U48" s="53">
        <f aca="true" t="shared" si="32" ref="U48:AA48">U17+U22+U27+U32+U37+U42+U47</f>
        <v>0</v>
      </c>
      <c r="V48" s="53">
        <f t="shared" si="32"/>
        <v>0</v>
      </c>
      <c r="W48" s="53">
        <f t="shared" si="32"/>
        <v>0</v>
      </c>
      <c r="X48" s="53">
        <f t="shared" si="32"/>
        <v>0</v>
      </c>
      <c r="Y48" s="53">
        <f t="shared" si="32"/>
        <v>0</v>
      </c>
      <c r="Z48" s="53">
        <f t="shared" si="32"/>
        <v>0</v>
      </c>
      <c r="AA48" s="156">
        <f t="shared" si="32"/>
        <v>0</v>
      </c>
      <c r="AB48" s="157"/>
      <c r="AC48" s="53">
        <f>AC17+AC22+AC42</f>
        <v>0</v>
      </c>
      <c r="AD48" s="53">
        <f>AD17+AD22+AD27+AD32+AD37+AD42+AD47</f>
        <v>0</v>
      </c>
      <c r="AE48" s="53">
        <f>AE17+AE22+AE27+AE32+AE37+AE42+AE47</f>
        <v>0</v>
      </c>
      <c r="AF48" s="53">
        <f>AF17+AF22+AF27+AF32+AF37+AF42+AF47</f>
        <v>0</v>
      </c>
      <c r="AG48" s="53">
        <f>AG17+AG22+AG27+AG32+AG37+AG42+AG47</f>
        <v>0</v>
      </c>
      <c r="AH48" s="53">
        <f>AH17+AH22+AH27+AH32+AH37+AH42+AH47</f>
        <v>0</v>
      </c>
      <c r="AI48" s="53">
        <f>AI17+AI22+AI42</f>
        <v>0</v>
      </c>
      <c r="AJ48" s="145">
        <f>AJ17+AJ22+AJ27+AJ32+AJ37+AJ42+AJ47</f>
        <v>0</v>
      </c>
      <c r="AM48" s="129"/>
    </row>
    <row r="49" spans="1:39" s="42" customFormat="1" ht="15.75" thickBot="1">
      <c r="A49" s="65" t="s">
        <v>28</v>
      </c>
      <c r="G49" s="66"/>
      <c r="H49" s="66"/>
      <c r="I49" s="66"/>
      <c r="J49" s="66"/>
      <c r="K49" s="66"/>
      <c r="L49" s="134" t="s">
        <v>35</v>
      </c>
      <c r="M49" s="136">
        <f>L48+M48</f>
        <v>0</v>
      </c>
      <c r="N49" s="66"/>
      <c r="S49" s="67"/>
      <c r="AM49" s="43"/>
    </row>
    <row r="50" spans="1:19" s="42" customFormat="1" ht="15.75" thickBot="1">
      <c r="A50" s="68"/>
      <c r="B50" s="68"/>
      <c r="C50" s="68"/>
      <c r="D50" s="68"/>
      <c r="E50" s="68"/>
      <c r="F50" s="68"/>
      <c r="G50" s="68"/>
      <c r="H50" s="68"/>
      <c r="I50" s="68"/>
      <c r="J50" s="69" t="s">
        <v>29</v>
      </c>
      <c r="K50" s="66"/>
      <c r="L50" s="70">
        <v>0.1</v>
      </c>
      <c r="M50" s="71">
        <f>M48*L50</f>
        <v>0</v>
      </c>
      <c r="N50" s="72"/>
      <c r="O50" s="69" t="s">
        <v>31</v>
      </c>
      <c r="P50" s="73"/>
      <c r="R50" s="71">
        <f>R48*L50</f>
        <v>0</v>
      </c>
      <c r="S50" s="74"/>
    </row>
    <row r="51" spans="1:39" s="42" customFormat="1" ht="15.75" thickBot="1">
      <c r="A51" s="75"/>
      <c r="B51" s="75"/>
      <c r="C51" s="75"/>
      <c r="D51" s="75"/>
      <c r="E51" s="75"/>
      <c r="F51" s="75"/>
      <c r="G51" s="75"/>
      <c r="H51" s="75"/>
      <c r="I51" s="75"/>
      <c r="J51" s="220" t="s">
        <v>30</v>
      </c>
      <c r="K51" s="220"/>
      <c r="L51" s="70">
        <v>0.05</v>
      </c>
      <c r="M51" s="76">
        <f>L51*M48</f>
        <v>0</v>
      </c>
      <c r="N51" s="72"/>
      <c r="O51" s="220" t="s">
        <v>30</v>
      </c>
      <c r="P51" s="220"/>
      <c r="Q51" s="221"/>
      <c r="R51" s="76">
        <f>R48*L51</f>
        <v>0</v>
      </c>
      <c r="S51" s="74"/>
      <c r="AM51" s="43"/>
    </row>
    <row r="52" spans="1:39" s="42" customFormat="1" ht="22.5" customHeight="1" thickBot="1">
      <c r="A52" s="232" t="s">
        <v>15</v>
      </c>
      <c r="B52" s="233"/>
      <c r="C52" s="233"/>
      <c r="D52" s="233"/>
      <c r="E52" s="234"/>
      <c r="F52" s="230"/>
      <c r="G52" s="230"/>
      <c r="H52" s="230"/>
      <c r="I52" s="230"/>
      <c r="J52" s="230"/>
      <c r="K52" s="230"/>
      <c r="L52" s="230"/>
      <c r="M52" s="231"/>
      <c r="N52" s="77"/>
      <c r="O52" s="77"/>
      <c r="P52" s="73"/>
      <c r="AM52" s="43"/>
    </row>
    <row r="53" spans="1:39" s="42" customFormat="1" ht="48.75" customHeight="1" thickBot="1">
      <c r="A53" s="226" t="s">
        <v>16</v>
      </c>
      <c r="B53" s="227"/>
      <c r="C53" s="227"/>
      <c r="D53" s="227"/>
      <c r="E53" s="228"/>
      <c r="F53" s="235"/>
      <c r="G53" s="235"/>
      <c r="H53" s="235"/>
      <c r="I53" s="235"/>
      <c r="J53" s="235"/>
      <c r="K53" s="235"/>
      <c r="L53" s="235"/>
      <c r="M53" s="236"/>
      <c r="N53" s="78"/>
      <c r="O53" s="78"/>
      <c r="P53" s="72"/>
      <c r="AM53" s="43"/>
    </row>
    <row r="54" spans="1:39" s="42" customFormat="1" ht="12.75" customHeight="1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1"/>
      <c r="N54" s="82"/>
      <c r="O54" s="83"/>
      <c r="P54" s="80"/>
      <c r="AI54" s="60"/>
      <c r="AM54" s="43"/>
    </row>
    <row r="55" spans="1:39" s="42" customFormat="1" ht="15" thickBot="1">
      <c r="A55" s="79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1"/>
      <c r="N55" s="82"/>
      <c r="O55" s="83"/>
      <c r="P55" s="80"/>
      <c r="AM55" s="43"/>
    </row>
    <row r="56" spans="1:39" s="42" customFormat="1" ht="28.5" customHeight="1" thickBot="1">
      <c r="A56" s="237" t="s">
        <v>18</v>
      </c>
      <c r="B56" s="238"/>
      <c r="C56" s="238"/>
      <c r="D56" s="238"/>
      <c r="E56" s="239"/>
      <c r="F56" s="229"/>
      <c r="G56" s="230"/>
      <c r="H56" s="230"/>
      <c r="I56" s="230"/>
      <c r="J56" s="230"/>
      <c r="K56" s="230"/>
      <c r="L56" s="230"/>
      <c r="M56" s="231"/>
      <c r="N56" s="84"/>
      <c r="O56" s="84"/>
      <c r="P56" s="85"/>
      <c r="AM56" s="43"/>
    </row>
    <row r="57" spans="1:39" s="42" customFormat="1" ht="54.75" customHeight="1" thickBot="1">
      <c r="A57" s="226" t="s">
        <v>17</v>
      </c>
      <c r="B57" s="227"/>
      <c r="C57" s="227"/>
      <c r="D57" s="227"/>
      <c r="E57" s="228"/>
      <c r="F57" s="229"/>
      <c r="G57" s="230"/>
      <c r="H57" s="230"/>
      <c r="I57" s="230"/>
      <c r="J57" s="230"/>
      <c r="K57" s="230"/>
      <c r="L57" s="230"/>
      <c r="M57" s="231"/>
      <c r="N57" s="86"/>
      <c r="O57" s="86"/>
      <c r="P57" s="87"/>
      <c r="AM57" s="43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"/>
    </row>
    <row r="61" spans="1:16" ht="12.75">
      <c r="A61" s="6" t="s">
        <v>4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"/>
      <c r="P61" s="7"/>
    </row>
    <row r="62" spans="1:16" ht="12.75" customHeight="1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4"/>
      <c r="O62" s="8"/>
      <c r="P62" s="9"/>
    </row>
    <row r="63" spans="1:3" ht="12.75">
      <c r="A63" s="11"/>
      <c r="B63" s="11"/>
      <c r="C63" s="10"/>
    </row>
    <row r="71" spans="1:2" ht="12.75">
      <c r="A71" s="12"/>
      <c r="B71" s="12"/>
    </row>
    <row r="72" spans="1:2" ht="12.75">
      <c r="A72" s="12"/>
      <c r="B72" s="12"/>
    </row>
    <row r="73" spans="1:2" ht="12.75">
      <c r="A73" s="12"/>
      <c r="B73" s="12"/>
    </row>
  </sheetData>
  <sheetProtection/>
  <autoFilter ref="A12:L12"/>
  <mergeCells count="41">
    <mergeCell ref="A57:E57"/>
    <mergeCell ref="F57:M57"/>
    <mergeCell ref="H10:H11"/>
    <mergeCell ref="A52:E52"/>
    <mergeCell ref="F52:M52"/>
    <mergeCell ref="A53:E53"/>
    <mergeCell ref="F53:M53"/>
    <mergeCell ref="A56:E56"/>
    <mergeCell ref="F56:M56"/>
    <mergeCell ref="Q10:Q11"/>
    <mergeCell ref="R10:R11"/>
    <mergeCell ref="S10:S11"/>
    <mergeCell ref="T10:AA10"/>
    <mergeCell ref="AC10:AJ10"/>
    <mergeCell ref="J51:K51"/>
    <mergeCell ref="O51:Q51"/>
    <mergeCell ref="K10:K11"/>
    <mergeCell ref="L10:L11"/>
    <mergeCell ref="M10:M11"/>
    <mergeCell ref="N10:N11"/>
    <mergeCell ref="O10:O11"/>
    <mergeCell ref="P10:P11"/>
    <mergeCell ref="A10:A11"/>
    <mergeCell ref="B10:B11"/>
    <mergeCell ref="C10:C11"/>
    <mergeCell ref="D10:G10"/>
    <mergeCell ref="I10:I11"/>
    <mergeCell ref="J10:J11"/>
    <mergeCell ref="A6:F6"/>
    <mergeCell ref="G6:M6"/>
    <mergeCell ref="A8:M9"/>
    <mergeCell ref="N8:R9"/>
    <mergeCell ref="S8:AB9"/>
    <mergeCell ref="AC8:AJ9"/>
    <mergeCell ref="A1:M1"/>
    <mergeCell ref="A3:F3"/>
    <mergeCell ref="G3:M3"/>
    <mergeCell ref="A4:F4"/>
    <mergeCell ref="G4:M4"/>
    <mergeCell ref="A5:F5"/>
    <mergeCell ref="G5:M5"/>
  </mergeCells>
  <dataValidations count="13">
    <dataValidation type="list" allowBlank="1" showErrorMessage="1" sqref="C13:C16 C18:C21 C23:C26 C28:C31 C33:C36 C38:C41 C43:C46">
      <formula1>"Pracovní smlouva - plný úvazek, Pracovní smlouva - částečný úvazek, DPP do 10.000 Kč, DPP nad 10.000 Kč, DPČ do 2.500 Kč, DPČ nad 2.500 Kč"</formula1>
    </dataValidation>
    <dataValidation type="list" allowBlank="1" showInputMessage="1" showErrorMessage="1" sqref="B13:B16 B18:B21 B23:B26 B28:B31 B33:B36 B38:B41 B43:B46">
      <formula1>"leden, únor, březen, duben, květen, červen, červenec, srpen, září, říjen, listopad, prosinec"</formula1>
    </dataValidation>
    <dataValidation type="list" allowBlank="1" showErrorMessage="1" sqref="B17 B22 B27 B32 B37 B42 B47">
      <formula1>"leden, únor, březen, duben, květen, červen, červenec, srpen, září, říjen, listopad, prosinec"</formula1>
    </dataValidation>
    <dataValidation allowBlank="1" showErrorMessage="1" sqref="Y49:AJ49 T49:X65536 N52:S65536 Y50:AM65536 O10:R11 N1:N8 O1:AB7 K49:S49 N10 S8 B58:B62 A64:B65536 C37 C58:M65536 B54:M55 D11:G11 B12:AJ12 C7:C11 D7:F10 B1:B10 C22 A1:A62 C1:F2 C42 B48:B51 AK30:AK49 C32 C27 D49:J51 L1:M11 M50:S51 T10:AJ11 AD1:AJ7 AC1:AC8 C17 AK1:AK26 C47:C51 AL1:AL49 AO1:IV65536 AN21:AN65536 G1:K10"/>
    <dataValidation type="custom" allowBlank="1" showInputMessage="1" showErrorMessage="1" sqref="AN1:AN13 AN17 AN19:AN20">
      <formula1>AN2</formula1>
    </dataValidation>
    <dataValidation allowBlank="1" showInputMessage="1" showErrorMessage="1" prompt="vlož způsobilou hod. sazbu" sqref="N13:N16 N18:N21 N23:N26 N28:N31 N33:N36 N38:N41 N43:N46"/>
    <dataValidation allowBlank="1" showInputMessage="1" showErrorMessage="1" prompt="Vlož kurz (pro přepočet)! " sqref="S13:S16 S18:S21 S23:S26 S28:S31 S33:S36 S38:S41 S43:S46"/>
    <dataValidation allowBlank="1" showInputMessage="1" showErrorMessage="1" prompt="Pro vyčíslení podílů dle WPv EUR  lze zadat kurz (jednotný/společný)!" sqref="S10:S11"/>
    <dataValidation type="custom" allowBlank="1" showInputMessage="1" showErrorMessage="1" sqref="AN16">
      <formula1>'Rekapitulace mezd '!#REF!</formula1>
    </dataValidation>
    <dataValidation allowBlank="1" showInputMessage="1" showErrorMessage="1" prompt="vložte % pro tvorbu FKSP&#10;" sqref="L51"/>
    <dataValidation allowBlank="1" showInputMessage="1" showErrorMessage="1" prompt="vložte % úrazového pojištění " sqref="L50"/>
    <dataValidation type="custom" allowBlank="1" showInputMessage="1" showErrorMessage="1" sqref="AN14:AN15 AN18">
      <formula1>'Rekapitulace mezd '!#REF!</formula1>
    </dataValidation>
    <dataValidation type="custom" allowBlank="1" showInputMessage="1" showErrorMessage="1" sqref="AM3:AM49 Q13:R16 Q18:R21 Q23:R26 Q28:R31 Q33:R36 Q38:R41 Q43:R46">
      <formula1>AM3</formula1>
    </dataValidation>
  </dataValidations>
  <printOptions horizontalCentered="1"/>
  <pageMargins left="0" right="0" top="0.5905511811023623" bottom="0.7874015748031497" header="0.5118110236220472" footer="0.5118110236220472"/>
  <pageSetup cellComments="asDisplayed" fitToHeight="1" fitToWidth="1" horizontalDpi="600" verticalDpi="600" orientation="landscape" paperSize="9" scale="47" r:id="rId3"/>
  <headerFooter alignWithMargins="0">
    <oddHeader>&amp;C&amp;"Arial,Tučné"&amp;12&amp;F</oddHeader>
    <oddFooter>&amp;L&amp;D&amp;C &amp;F&amp;R[Stránka] z &amp;N
Aktualizace _07_2012</oddFooter>
  </headerFooter>
  <colBreaks count="1" manualBreakCount="1">
    <brk id="13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Jiri.Ruzek@crr.cz</dc:creator>
  <cp:keywords/>
  <dc:description/>
  <cp:lastModifiedBy>Tereza Peřinová</cp:lastModifiedBy>
  <cp:lastPrinted>2016-11-15T12:03:37Z</cp:lastPrinted>
  <dcterms:created xsi:type="dcterms:W3CDTF">2008-01-11T13:41:39Z</dcterms:created>
  <dcterms:modified xsi:type="dcterms:W3CDTF">2017-02-01T13:42:26Z</dcterms:modified>
  <cp:category/>
  <cp:version/>
  <cp:contentType/>
  <cp:contentStatus/>
</cp:coreProperties>
</file>